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xl/tables/table3.xml" ContentType="application/vnd.openxmlformats-officedocument.spreadsheetml.table+xml"/>
  <Override PartName="/xl/queryTables/queryTable2.xml" ContentType="application/vnd.openxmlformats-officedocument.spreadsheetml.query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pivotTables/pivotTable19.xml" ContentType="application/vnd.openxmlformats-officedocument.spreadsheetml.pivotTable+xml"/>
  <Override PartName="/xl/pivotTables/pivotTable20.xml" ContentType="application/vnd.openxmlformats-officedocument.spreadsheetml.pivotTable+xml"/>
  <Override PartName="/xl/pivotTables/pivotTable21.xml" ContentType="application/vnd.openxmlformats-officedocument.spreadsheetml.pivotTable+xml"/>
  <Override PartName="/xl/pivotTables/pivotTable22.xml" ContentType="application/vnd.openxmlformats-officedocument.spreadsheetml.pivotTable+xml"/>
  <Override PartName="/xl/pivotTables/pivotTable23.xml" ContentType="application/vnd.openxmlformats-officedocument.spreadsheetml.pivotTable+xml"/>
  <Override PartName="/xl/pivotTables/pivotTable24.xml" ContentType="application/vnd.openxmlformats-officedocument.spreadsheetml.pivotTable+xml"/>
  <Override PartName="/xl/pivotTables/pivotTable25.xml" ContentType="application/vnd.openxmlformats-officedocument.spreadsheetml.pivotTable+xml"/>
  <Override PartName="/xl/pivotTables/pivotTable26.xml" ContentType="application/vnd.openxmlformats-officedocument.spreadsheetml.pivotTable+xml"/>
  <Override PartName="/xl/pivotTables/pivotTable27.xml" ContentType="application/vnd.openxmlformats-officedocument.spreadsheetml.pivotTable+xml"/>
  <Override PartName="/xl/pivotTables/pivotTable28.xml" ContentType="application/vnd.openxmlformats-officedocument.spreadsheetml.pivotTable+xml"/>
  <Override PartName="/xl/pivotTables/pivotTable29.xml" ContentType="application/vnd.openxmlformats-officedocument.spreadsheetml.pivotTable+xml"/>
  <Override PartName="/xl/pivotTables/pivotTable30.xml" ContentType="application/vnd.openxmlformats-officedocument.spreadsheetml.pivotTable+xml"/>
  <Override PartName="/xl/pivotTables/pivotTable31.xml" ContentType="application/vnd.openxmlformats-officedocument.spreadsheetml.pivotTable+xml"/>
  <Override PartName="/xl/pivotTables/pivotTable32.xml" ContentType="application/vnd.openxmlformats-officedocument.spreadsheetml.pivotTable+xml"/>
  <Override PartName="/xl/pivotTables/pivotTable33.xml" ContentType="application/vnd.openxmlformats-officedocument.spreadsheetml.pivotTable+xml"/>
  <Override PartName="/xl/pivotTables/pivotTable34.xml" ContentType="application/vnd.openxmlformats-officedocument.spreadsheetml.pivotTable+xml"/>
  <Override PartName="/xl/pivotTables/pivotTable35.xml" ContentType="application/vnd.openxmlformats-officedocument.spreadsheetml.pivotTable+xml"/>
  <Override PartName="/xl/pivotTables/pivotTable36.xml" ContentType="application/vnd.openxmlformats-officedocument.spreadsheetml.pivotTable+xml"/>
  <Override PartName="/xl/pivotTables/pivotTable37.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hidePivotFieldList="1"/>
  <mc:AlternateContent xmlns:mc="http://schemas.openxmlformats.org/markup-compatibility/2006">
    <mc:Choice Requires="x15">
      <x15ac:absPath xmlns:x15ac="http://schemas.microsoft.com/office/spreadsheetml/2010/11/ac" url="https://maynoothuniversity-my.sharepoint.com/personal/sakshi_anand_mu_ie/Documents/Sakshi Files/Work &amp; Career/Research Assistant - Maynooth/EXCEL SHEETS/CBEC+DAFM+MAPPING PAPER/"/>
    </mc:Choice>
  </mc:AlternateContent>
  <xr:revisionPtr revIDLastSave="36" documentId="8_{666A8B89-E58F-AC47-AEAD-BBBF1C221841}" xr6:coauthVersionLast="47" xr6:coauthVersionMax="47" xr10:uidLastSave="{61EC7846-329A-0F43-91FB-1E9ED967A850}"/>
  <bookViews>
    <workbookView xWindow="0" yWindow="0" windowWidth="33600" windowHeight="21000" activeTab="4" xr2:uid="{00000000-000D-0000-FFFF-FFFF00000000}"/>
  </bookViews>
  <sheets>
    <sheet name="Courses &amp; Programmes" sheetId="1" r:id="rId1"/>
    <sheet name="Resources &amp; Toolkits" sheetId="3" r:id="rId2"/>
    <sheet name="Projects &amp; Initiatives" sheetId="4" r:id="rId3"/>
    <sheet name="Organisations &amp; Networks" sheetId="5" r:id="rId4"/>
    <sheet name="Analysis_Sheet" sheetId="11" r:id="rId5"/>
    <sheet name="Audience_Coverage" sheetId="17" r:id="rId6"/>
    <sheet name="Query" sheetId="16" r:id="rId7"/>
    <sheet name="Pivot_Tables" sheetId="13" r:id="rId8"/>
    <sheet name="Analysis_Summary" sheetId="10" r:id="rId9"/>
    <sheet name="Data_Dictionary" sheetId="7" r:id="rId10"/>
    <sheet name="Location2_OLD" sheetId="9" r:id="rId11"/>
    <sheet name="ArcGIS_Map_Input" sheetId="14" r:id="rId12"/>
    <sheet name="ArcGIS_County_Counts" sheetId="15" r:id="rId13"/>
  </sheets>
  <definedNames>
    <definedName name="ExternalData_1" localSheetId="6" hidden="1">Query!$A$1:$AN$187</definedName>
    <definedName name="ExternalData_2" localSheetId="5" hidden="1">Audience_Coverage!$A$1:$C$931</definedName>
    <definedName name="ModeDelivery_List">Data_Dictionary!$B$53:$B$58</definedName>
  </definedNames>
  <calcPr calcId="191028"/>
  <pivotCaches>
    <pivotCache cacheId="1"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 i="14" l="1"/>
  <c r="M5" i="14"/>
  <c r="M6" i="14"/>
  <c r="M7" i="14"/>
  <c r="M8" i="14"/>
  <c r="M9" i="14"/>
  <c r="M10" i="14"/>
  <c r="M11" i="14"/>
  <c r="M12" i="14"/>
  <c r="M13" i="14"/>
  <c r="M14" i="14"/>
  <c r="M15" i="14"/>
  <c r="M16" i="14"/>
  <c r="M17" i="14"/>
  <c r="M18" i="14"/>
  <c r="M19" i="14"/>
  <c r="M20" i="14"/>
  <c r="M21" i="14"/>
  <c r="M22" i="14"/>
  <c r="M23" i="14"/>
  <c r="M24" i="14"/>
  <c r="M25" i="14"/>
  <c r="M26" i="14"/>
  <c r="M27" i="14"/>
  <c r="M28" i="14"/>
  <c r="M29" i="14"/>
  <c r="M30" i="14"/>
  <c r="M31" i="14"/>
  <c r="M32" i="14"/>
  <c r="M33" i="14"/>
  <c r="M34" i="14"/>
  <c r="M35" i="14"/>
  <c r="M36" i="14"/>
  <c r="M37" i="14"/>
  <c r="M38" i="14"/>
  <c r="M39" i="14"/>
  <c r="M40" i="14"/>
  <c r="M41" i="14"/>
  <c r="M42" i="14"/>
  <c r="M43" i="14"/>
  <c r="M44" i="14"/>
  <c r="M45" i="14"/>
  <c r="M46" i="14"/>
  <c r="M47" i="14"/>
  <c r="M48" i="14"/>
  <c r="M49" i="14"/>
  <c r="M50" i="14"/>
  <c r="M51" i="14"/>
  <c r="M52" i="14"/>
  <c r="M53" i="14"/>
  <c r="M54" i="14"/>
  <c r="M55" i="14"/>
  <c r="M56" i="14"/>
  <c r="M57" i="14"/>
  <c r="M58" i="14"/>
  <c r="M59" i="14"/>
  <c r="M60" i="14"/>
  <c r="M61" i="14"/>
  <c r="M62" i="14"/>
  <c r="M63" i="14"/>
  <c r="M64" i="14"/>
  <c r="M65" i="14"/>
  <c r="M66" i="14"/>
  <c r="M67" i="14"/>
  <c r="M68" i="14"/>
  <c r="M69" i="14"/>
  <c r="M70" i="14"/>
  <c r="M71" i="14"/>
  <c r="M72" i="14"/>
  <c r="M73" i="14"/>
  <c r="M74" i="14"/>
  <c r="M75" i="14"/>
  <c r="M76" i="14"/>
  <c r="M77" i="14"/>
  <c r="M78" i="14"/>
  <c r="M79" i="14"/>
  <c r="M80" i="14"/>
  <c r="M81" i="14"/>
  <c r="M82" i="14"/>
  <c r="M83" i="14"/>
  <c r="M84" i="14"/>
  <c r="M85" i="14"/>
  <c r="M86" i="14"/>
  <c r="M87" i="14"/>
  <c r="M88" i="14"/>
  <c r="M89" i="14"/>
  <c r="M90" i="14"/>
  <c r="M91" i="14"/>
  <c r="M92" i="14"/>
  <c r="M93" i="14"/>
  <c r="M94" i="14"/>
  <c r="M95" i="14"/>
  <c r="M96" i="14"/>
  <c r="M97" i="14"/>
  <c r="M98" i="14"/>
  <c r="M99" i="14"/>
  <c r="M100" i="14"/>
  <c r="M101" i="14"/>
  <c r="M102" i="14"/>
  <c r="M103" i="14"/>
  <c r="M104" i="14"/>
  <c r="M105" i="14"/>
  <c r="M106" i="14"/>
  <c r="M107" i="14"/>
  <c r="M108" i="14"/>
  <c r="M109" i="14"/>
  <c r="M110" i="14"/>
  <c r="M111" i="14"/>
  <c r="M112" i="14"/>
  <c r="M113" i="14"/>
  <c r="M114" i="14"/>
  <c r="M115" i="14"/>
  <c r="M116" i="14"/>
  <c r="M117" i="14"/>
  <c r="M118" i="14"/>
  <c r="M119" i="14"/>
  <c r="M120" i="14"/>
  <c r="M121" i="14"/>
  <c r="M122" i="14"/>
  <c r="M123" i="14"/>
  <c r="M124" i="14"/>
  <c r="M125" i="14"/>
  <c r="M126" i="14"/>
  <c r="M127" i="14"/>
  <c r="M128" i="14"/>
  <c r="M129" i="14"/>
  <c r="M130" i="14"/>
  <c r="M131" i="14"/>
  <c r="M132" i="14"/>
  <c r="M133" i="14"/>
  <c r="M134" i="14"/>
  <c r="M135" i="14"/>
  <c r="M136" i="14"/>
  <c r="M137" i="14"/>
  <c r="M138" i="14"/>
  <c r="M139" i="14"/>
  <c r="M140" i="14"/>
  <c r="M141" i="14"/>
  <c r="M142" i="14"/>
  <c r="M143" i="14"/>
  <c r="M144" i="14"/>
  <c r="M145" i="14"/>
  <c r="M146" i="14"/>
  <c r="M147" i="14"/>
  <c r="M148" i="14"/>
  <c r="M149" i="14"/>
  <c r="M150" i="14"/>
  <c r="M151" i="14"/>
  <c r="M152" i="14"/>
  <c r="M153" i="14"/>
  <c r="M154" i="14"/>
  <c r="M155" i="14"/>
  <c r="M156" i="14"/>
  <c r="M157" i="14"/>
  <c r="M158" i="14"/>
  <c r="M159" i="14"/>
  <c r="M160" i="14"/>
  <c r="M161" i="14"/>
  <c r="M162" i="14"/>
  <c r="M163" i="14"/>
  <c r="M164" i="14"/>
  <c r="M165" i="14"/>
  <c r="M166" i="14"/>
  <c r="M167" i="14"/>
  <c r="M168" i="14"/>
  <c r="M169" i="14"/>
  <c r="M170" i="14"/>
  <c r="M171" i="14"/>
  <c r="M172" i="14"/>
  <c r="M173" i="14"/>
  <c r="M174" i="14"/>
  <c r="M175" i="14"/>
  <c r="M176" i="14"/>
  <c r="M177" i="14"/>
  <c r="M178" i="14"/>
  <c r="M179" i="14"/>
  <c r="M180" i="14"/>
  <c r="M181" i="14"/>
  <c r="M182" i="14"/>
  <c r="M183" i="14"/>
  <c r="M184" i="14"/>
  <c r="M185" i="14"/>
  <c r="M186" i="14"/>
  <c r="M187" i="14"/>
  <c r="M3" i="14"/>
  <c r="M2" i="14"/>
  <c r="L4" i="14"/>
  <c r="L5" i="14"/>
  <c r="L6" i="14"/>
  <c r="L7" i="14"/>
  <c r="L8" i="14"/>
  <c r="L9" i="14"/>
  <c r="L10" i="14"/>
  <c r="L11" i="14"/>
  <c r="L12" i="14"/>
  <c r="L13" i="14"/>
  <c r="L14" i="14"/>
  <c r="L15" i="14"/>
  <c r="L16" i="14"/>
  <c r="L17" i="14"/>
  <c r="L18" i="14"/>
  <c r="L19" i="14"/>
  <c r="L20" i="14"/>
  <c r="L21" i="14"/>
  <c r="L22" i="14"/>
  <c r="L23" i="14"/>
  <c r="L24" i="14"/>
  <c r="L25" i="14"/>
  <c r="L26" i="14"/>
  <c r="L27" i="14"/>
  <c r="L28" i="14"/>
  <c r="L29" i="14"/>
  <c r="L30" i="14"/>
  <c r="L31" i="14"/>
  <c r="L32" i="14"/>
  <c r="L33" i="14"/>
  <c r="L34" i="14"/>
  <c r="L35" i="14"/>
  <c r="L36" i="14"/>
  <c r="L37" i="14"/>
  <c r="L38" i="14"/>
  <c r="L39" i="14"/>
  <c r="L40" i="14"/>
  <c r="L41" i="14"/>
  <c r="L42" i="14"/>
  <c r="L43" i="14"/>
  <c r="L44" i="14"/>
  <c r="L45" i="14"/>
  <c r="L46" i="14"/>
  <c r="L47" i="14"/>
  <c r="L48" i="14"/>
  <c r="L49" i="14"/>
  <c r="L50" i="14"/>
  <c r="L51" i="14"/>
  <c r="L52" i="14"/>
  <c r="L53" i="14"/>
  <c r="L54" i="14"/>
  <c r="L55" i="14"/>
  <c r="L56" i="14"/>
  <c r="L57" i="14"/>
  <c r="L58" i="14"/>
  <c r="L59" i="14"/>
  <c r="L60" i="14"/>
  <c r="L61" i="14"/>
  <c r="L62" i="14"/>
  <c r="L63" i="14"/>
  <c r="L64" i="14"/>
  <c r="L65" i="14"/>
  <c r="L66" i="14"/>
  <c r="L67" i="14"/>
  <c r="L68" i="14"/>
  <c r="L69" i="14"/>
  <c r="L70" i="14"/>
  <c r="L71" i="14"/>
  <c r="L72" i="14"/>
  <c r="L73" i="14"/>
  <c r="L74" i="14"/>
  <c r="L75" i="14"/>
  <c r="L76" i="14"/>
  <c r="L77" i="14"/>
  <c r="L78" i="14"/>
  <c r="L79" i="14"/>
  <c r="L80" i="14"/>
  <c r="L81" i="14"/>
  <c r="L82" i="14"/>
  <c r="L83" i="14"/>
  <c r="L84" i="14"/>
  <c r="L85" i="14"/>
  <c r="L86" i="14"/>
  <c r="L87" i="14"/>
  <c r="L88" i="14"/>
  <c r="L89" i="14"/>
  <c r="L90" i="14"/>
  <c r="L91" i="14"/>
  <c r="L92" i="14"/>
  <c r="L93" i="14"/>
  <c r="L94" i="14"/>
  <c r="L95" i="14"/>
  <c r="L96" i="14"/>
  <c r="L97" i="14"/>
  <c r="L98" i="14"/>
  <c r="L99" i="14"/>
  <c r="L100" i="14"/>
  <c r="L101" i="14"/>
  <c r="L102" i="14"/>
  <c r="L103" i="14"/>
  <c r="L104" i="14"/>
  <c r="L105" i="14"/>
  <c r="L106" i="14"/>
  <c r="L107" i="14"/>
  <c r="L108" i="14"/>
  <c r="L109" i="14"/>
  <c r="L110" i="14"/>
  <c r="L111" i="14"/>
  <c r="L112" i="14"/>
  <c r="L113" i="14"/>
  <c r="L114" i="14"/>
  <c r="L115" i="14"/>
  <c r="L116" i="14"/>
  <c r="L117" i="14"/>
  <c r="L118" i="14"/>
  <c r="L119" i="14"/>
  <c r="L120" i="14"/>
  <c r="L121" i="14"/>
  <c r="L122" i="14"/>
  <c r="L123" i="14"/>
  <c r="L124" i="14"/>
  <c r="L125" i="14"/>
  <c r="L126" i="14"/>
  <c r="L127" i="14"/>
  <c r="L128" i="14"/>
  <c r="L129" i="14"/>
  <c r="L130" i="14"/>
  <c r="L131" i="14"/>
  <c r="L132" i="14"/>
  <c r="L133" i="14"/>
  <c r="L134" i="14"/>
  <c r="L135" i="14"/>
  <c r="L136" i="14"/>
  <c r="L137" i="14"/>
  <c r="L138" i="14"/>
  <c r="L139" i="14"/>
  <c r="L140" i="14"/>
  <c r="L141" i="14"/>
  <c r="L142" i="14"/>
  <c r="L143" i="14"/>
  <c r="L144" i="14"/>
  <c r="L145" i="14"/>
  <c r="L146" i="14"/>
  <c r="L147" i="14"/>
  <c r="L148" i="14"/>
  <c r="L149" i="14"/>
  <c r="L150" i="14"/>
  <c r="L151" i="14"/>
  <c r="L152" i="14"/>
  <c r="L153" i="14"/>
  <c r="L154" i="14"/>
  <c r="L155" i="14"/>
  <c r="L156" i="14"/>
  <c r="L157" i="14"/>
  <c r="L158" i="14"/>
  <c r="L159" i="14"/>
  <c r="L160" i="14"/>
  <c r="L161" i="14"/>
  <c r="L162" i="14"/>
  <c r="L163" i="14"/>
  <c r="L164" i="14"/>
  <c r="L165" i="14"/>
  <c r="L166" i="14"/>
  <c r="L167" i="14"/>
  <c r="L168" i="14"/>
  <c r="L169" i="14"/>
  <c r="L170" i="14"/>
  <c r="L171" i="14"/>
  <c r="L172" i="14"/>
  <c r="L173" i="14"/>
  <c r="L174" i="14"/>
  <c r="L175" i="14"/>
  <c r="L176" i="14"/>
  <c r="L177" i="14"/>
  <c r="L178" i="14"/>
  <c r="L179" i="14"/>
  <c r="L180" i="14"/>
  <c r="L181" i="14"/>
  <c r="L182" i="14"/>
  <c r="L183" i="14"/>
  <c r="L184" i="14"/>
  <c r="L185" i="14"/>
  <c r="L186" i="14"/>
  <c r="L187" i="14"/>
  <c r="L3" i="14"/>
  <c r="L2" i="14"/>
  <c r="K5" i="14"/>
  <c r="K6" i="14"/>
  <c r="K7" i="14"/>
  <c r="K8" i="14"/>
  <c r="K9" i="14"/>
  <c r="K10" i="14"/>
  <c r="K11" i="14"/>
  <c r="K12" i="14"/>
  <c r="K13" i="14"/>
  <c r="K14" i="14"/>
  <c r="K15" i="14"/>
  <c r="K16" i="14"/>
  <c r="K17" i="14"/>
  <c r="K18" i="14"/>
  <c r="K19" i="14"/>
  <c r="K20" i="14"/>
  <c r="K21" i="14"/>
  <c r="K22" i="14"/>
  <c r="K23" i="14"/>
  <c r="K24" i="14"/>
  <c r="K25" i="14"/>
  <c r="K26" i="14"/>
  <c r="K27" i="14"/>
  <c r="K28" i="14"/>
  <c r="K29" i="14"/>
  <c r="K30" i="14"/>
  <c r="K31" i="14"/>
  <c r="K32" i="14"/>
  <c r="K33" i="14"/>
  <c r="K34" i="14"/>
  <c r="K35" i="14"/>
  <c r="K36" i="14"/>
  <c r="K37" i="14"/>
  <c r="K38" i="14"/>
  <c r="K39" i="14"/>
  <c r="K40" i="14"/>
  <c r="K41" i="14"/>
  <c r="K42" i="14"/>
  <c r="K43" i="14"/>
  <c r="K44" i="14"/>
  <c r="K45" i="14"/>
  <c r="K46" i="14"/>
  <c r="K47" i="14"/>
  <c r="K48" i="14"/>
  <c r="K49" i="14"/>
  <c r="K50" i="14"/>
  <c r="K51" i="14"/>
  <c r="K52" i="14"/>
  <c r="K53" i="14"/>
  <c r="K54" i="14"/>
  <c r="K55" i="14"/>
  <c r="K56" i="14"/>
  <c r="K57" i="14"/>
  <c r="K58" i="14"/>
  <c r="K59" i="14"/>
  <c r="K60" i="14"/>
  <c r="K61" i="14"/>
  <c r="K62" i="14"/>
  <c r="K63" i="14"/>
  <c r="K64" i="14"/>
  <c r="K65" i="14"/>
  <c r="K66" i="14"/>
  <c r="K67" i="14"/>
  <c r="K68" i="14"/>
  <c r="K69" i="14"/>
  <c r="K70" i="14"/>
  <c r="K71" i="14"/>
  <c r="K72" i="14"/>
  <c r="K73" i="14"/>
  <c r="K74" i="14"/>
  <c r="K75" i="14"/>
  <c r="K76" i="14"/>
  <c r="K77" i="14"/>
  <c r="K78" i="14"/>
  <c r="K79" i="14"/>
  <c r="K80" i="14"/>
  <c r="K81" i="14"/>
  <c r="K82" i="14"/>
  <c r="K83" i="14"/>
  <c r="K84" i="14"/>
  <c r="K85" i="14"/>
  <c r="K86" i="14"/>
  <c r="K87" i="14"/>
  <c r="K88" i="14"/>
  <c r="K89" i="14"/>
  <c r="K90" i="14"/>
  <c r="K91" i="14"/>
  <c r="K92" i="14"/>
  <c r="K93" i="14"/>
  <c r="K94" i="14"/>
  <c r="K95" i="14"/>
  <c r="K96" i="14"/>
  <c r="K97" i="14"/>
  <c r="K98" i="14"/>
  <c r="K99" i="14"/>
  <c r="K100" i="14"/>
  <c r="K101" i="14"/>
  <c r="K102" i="14"/>
  <c r="K103" i="14"/>
  <c r="K104" i="14"/>
  <c r="K105" i="14"/>
  <c r="K106" i="14"/>
  <c r="K107" i="14"/>
  <c r="K108" i="14"/>
  <c r="K109" i="14"/>
  <c r="K110" i="14"/>
  <c r="K111" i="14"/>
  <c r="K112" i="14"/>
  <c r="K113" i="14"/>
  <c r="K114" i="14"/>
  <c r="K115" i="14"/>
  <c r="K116" i="14"/>
  <c r="K117" i="14"/>
  <c r="K118" i="14"/>
  <c r="K119" i="14"/>
  <c r="K120" i="14"/>
  <c r="K121" i="14"/>
  <c r="K122" i="14"/>
  <c r="K123" i="14"/>
  <c r="K124" i="14"/>
  <c r="K125" i="14"/>
  <c r="K126" i="14"/>
  <c r="K127" i="14"/>
  <c r="K128" i="14"/>
  <c r="K129" i="14"/>
  <c r="K130" i="14"/>
  <c r="K131" i="14"/>
  <c r="K132" i="14"/>
  <c r="K133" i="14"/>
  <c r="K134" i="14"/>
  <c r="K135" i="14"/>
  <c r="K136" i="14"/>
  <c r="K137" i="14"/>
  <c r="K138" i="14"/>
  <c r="K139" i="14"/>
  <c r="K140" i="14"/>
  <c r="K141" i="14"/>
  <c r="K142" i="14"/>
  <c r="K143" i="14"/>
  <c r="K144" i="14"/>
  <c r="K145" i="14"/>
  <c r="K146" i="14"/>
  <c r="K147" i="14"/>
  <c r="K148" i="14"/>
  <c r="K149" i="14"/>
  <c r="K150" i="14"/>
  <c r="K151" i="14"/>
  <c r="K152" i="14"/>
  <c r="K153" i="14"/>
  <c r="K154" i="14"/>
  <c r="K155" i="14"/>
  <c r="K156" i="14"/>
  <c r="K157" i="14"/>
  <c r="K158" i="14"/>
  <c r="K159" i="14"/>
  <c r="K160" i="14"/>
  <c r="K161" i="14"/>
  <c r="K162" i="14"/>
  <c r="K163" i="14"/>
  <c r="K164" i="14"/>
  <c r="K165" i="14"/>
  <c r="K166" i="14"/>
  <c r="K167" i="14"/>
  <c r="K168" i="14"/>
  <c r="K169" i="14"/>
  <c r="K170" i="14"/>
  <c r="K171" i="14"/>
  <c r="K172" i="14"/>
  <c r="K173" i="14"/>
  <c r="K174" i="14"/>
  <c r="K175" i="14"/>
  <c r="K176" i="14"/>
  <c r="K177" i="14"/>
  <c r="K178" i="14"/>
  <c r="K179" i="14"/>
  <c r="K180" i="14"/>
  <c r="K181" i="14"/>
  <c r="K182" i="14"/>
  <c r="K183" i="14"/>
  <c r="K184" i="14"/>
  <c r="K185" i="14"/>
  <c r="K186" i="14"/>
  <c r="K187" i="14"/>
  <c r="K4" i="14"/>
  <c r="K3" i="14"/>
  <c r="K2" i="14"/>
  <c r="J5" i="14"/>
  <c r="J6" i="14"/>
  <c r="J7" i="14"/>
  <c r="J8" i="14"/>
  <c r="J9" i="14"/>
  <c r="J10" i="14"/>
  <c r="J11" i="14"/>
  <c r="J12" i="14"/>
  <c r="J13" i="14"/>
  <c r="J14" i="14"/>
  <c r="J15" i="14"/>
  <c r="J16" i="14"/>
  <c r="J17" i="14"/>
  <c r="J18" i="14"/>
  <c r="J19" i="14"/>
  <c r="J20" i="14"/>
  <c r="J21" i="14"/>
  <c r="J22" i="14"/>
  <c r="J23" i="14"/>
  <c r="J24" i="14"/>
  <c r="J25" i="14"/>
  <c r="J26" i="14"/>
  <c r="J27" i="14"/>
  <c r="J28" i="14"/>
  <c r="J29" i="14"/>
  <c r="J30" i="14"/>
  <c r="J31" i="14"/>
  <c r="J32" i="14"/>
  <c r="J33" i="14"/>
  <c r="J34" i="14"/>
  <c r="J35" i="14"/>
  <c r="J36" i="14"/>
  <c r="J37" i="14"/>
  <c r="J38" i="14"/>
  <c r="J39" i="14"/>
  <c r="J40" i="14"/>
  <c r="J41" i="14"/>
  <c r="J42" i="14"/>
  <c r="J43" i="14"/>
  <c r="J44" i="14"/>
  <c r="J45" i="14"/>
  <c r="J46" i="14"/>
  <c r="J47" i="14"/>
  <c r="J48" i="14"/>
  <c r="J49" i="14"/>
  <c r="J50" i="14"/>
  <c r="J51" i="14"/>
  <c r="J52" i="14"/>
  <c r="J53" i="14"/>
  <c r="J54" i="14"/>
  <c r="J55" i="14"/>
  <c r="J56" i="14"/>
  <c r="J57" i="14"/>
  <c r="J58" i="14"/>
  <c r="J59" i="14"/>
  <c r="J60" i="14"/>
  <c r="J61" i="14"/>
  <c r="J62" i="14"/>
  <c r="J63" i="14"/>
  <c r="J64" i="14"/>
  <c r="J65" i="14"/>
  <c r="J66" i="14"/>
  <c r="J67" i="14"/>
  <c r="J68" i="14"/>
  <c r="J69" i="14"/>
  <c r="J70" i="14"/>
  <c r="J71" i="14"/>
  <c r="J72" i="14"/>
  <c r="J73" i="14"/>
  <c r="J74" i="14"/>
  <c r="J75" i="14"/>
  <c r="J76" i="14"/>
  <c r="J77" i="14"/>
  <c r="J78" i="14"/>
  <c r="J79" i="14"/>
  <c r="J80" i="14"/>
  <c r="J81" i="14"/>
  <c r="J82" i="14"/>
  <c r="J83" i="14"/>
  <c r="J84" i="14"/>
  <c r="J85" i="14"/>
  <c r="J86" i="14"/>
  <c r="J87" i="14"/>
  <c r="J88" i="14"/>
  <c r="J89" i="14"/>
  <c r="J90" i="14"/>
  <c r="J91" i="14"/>
  <c r="J92" i="14"/>
  <c r="J93" i="14"/>
  <c r="J94" i="14"/>
  <c r="J95" i="14"/>
  <c r="J96" i="14"/>
  <c r="J97" i="14"/>
  <c r="J98" i="14"/>
  <c r="J99" i="14"/>
  <c r="J100" i="14"/>
  <c r="J101" i="14"/>
  <c r="J102" i="14"/>
  <c r="J103" i="14"/>
  <c r="J104" i="14"/>
  <c r="J105" i="14"/>
  <c r="J106" i="14"/>
  <c r="J107" i="14"/>
  <c r="J108" i="14"/>
  <c r="J109" i="14"/>
  <c r="J110" i="14"/>
  <c r="J111" i="14"/>
  <c r="J112" i="14"/>
  <c r="J113" i="14"/>
  <c r="J114" i="14"/>
  <c r="J115" i="14"/>
  <c r="J116" i="14"/>
  <c r="J117" i="14"/>
  <c r="J118" i="14"/>
  <c r="J119" i="14"/>
  <c r="J120" i="14"/>
  <c r="J121" i="14"/>
  <c r="J122" i="14"/>
  <c r="J123" i="14"/>
  <c r="J124" i="14"/>
  <c r="J125" i="14"/>
  <c r="J126" i="14"/>
  <c r="J127" i="14"/>
  <c r="J128" i="14"/>
  <c r="J129" i="14"/>
  <c r="J130" i="14"/>
  <c r="J131" i="14"/>
  <c r="J132" i="14"/>
  <c r="J133" i="14"/>
  <c r="J134" i="14"/>
  <c r="J135" i="14"/>
  <c r="J136" i="14"/>
  <c r="J137" i="14"/>
  <c r="J138" i="14"/>
  <c r="J139" i="14"/>
  <c r="J140" i="14"/>
  <c r="J141" i="14"/>
  <c r="J142" i="14"/>
  <c r="J143" i="14"/>
  <c r="J144" i="14"/>
  <c r="J145" i="14"/>
  <c r="J146" i="14"/>
  <c r="J147" i="14"/>
  <c r="J148" i="14"/>
  <c r="J149" i="14"/>
  <c r="J150" i="14"/>
  <c r="J151" i="14"/>
  <c r="J152" i="14"/>
  <c r="J153" i="14"/>
  <c r="J154" i="14"/>
  <c r="J155" i="14"/>
  <c r="J156" i="14"/>
  <c r="J157" i="14"/>
  <c r="J158" i="14"/>
  <c r="J159" i="14"/>
  <c r="J160" i="14"/>
  <c r="J161" i="14"/>
  <c r="J162" i="14"/>
  <c r="J163" i="14"/>
  <c r="J164" i="14"/>
  <c r="J165" i="14"/>
  <c r="J166" i="14"/>
  <c r="J167" i="14"/>
  <c r="J168" i="14"/>
  <c r="J169" i="14"/>
  <c r="J170" i="14"/>
  <c r="J171" i="14"/>
  <c r="J172" i="14"/>
  <c r="J173" i="14"/>
  <c r="J174" i="14"/>
  <c r="J175" i="14"/>
  <c r="J176" i="14"/>
  <c r="J177" i="14"/>
  <c r="J178" i="14"/>
  <c r="J179" i="14"/>
  <c r="J180" i="14"/>
  <c r="J181" i="14"/>
  <c r="J182" i="14"/>
  <c r="J183" i="14"/>
  <c r="J184" i="14"/>
  <c r="J185" i="14"/>
  <c r="J186" i="14"/>
  <c r="J187" i="14"/>
  <c r="J4" i="14"/>
  <c r="J3" i="14"/>
  <c r="J2" i="14"/>
  <c r="I5" i="14"/>
  <c r="I6" i="14"/>
  <c r="I7" i="14"/>
  <c r="I8" i="14"/>
  <c r="I9" i="14"/>
  <c r="I10" i="14"/>
  <c r="I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39" i="14"/>
  <c r="I40" i="14"/>
  <c r="I41" i="14"/>
  <c r="I42" i="14"/>
  <c r="I43" i="14"/>
  <c r="I44" i="14"/>
  <c r="I45" i="14"/>
  <c r="I46" i="14"/>
  <c r="I47" i="14"/>
  <c r="I48" i="14"/>
  <c r="I49" i="14"/>
  <c r="I50" i="14"/>
  <c r="I51" i="14"/>
  <c r="I52" i="14"/>
  <c r="I53" i="14"/>
  <c r="I54" i="14"/>
  <c r="I55" i="14"/>
  <c r="I56" i="14"/>
  <c r="I57" i="14"/>
  <c r="I58" i="14"/>
  <c r="I59" i="14"/>
  <c r="I60" i="14"/>
  <c r="I61" i="14"/>
  <c r="I62" i="14"/>
  <c r="I63" i="14"/>
  <c r="I64" i="14"/>
  <c r="I65" i="14"/>
  <c r="I66" i="14"/>
  <c r="I67" i="14"/>
  <c r="I68" i="14"/>
  <c r="I69" i="14"/>
  <c r="I70" i="14"/>
  <c r="I71" i="14"/>
  <c r="I72" i="14"/>
  <c r="I73" i="14"/>
  <c r="I74" i="14"/>
  <c r="I75" i="14"/>
  <c r="I76" i="14"/>
  <c r="I77" i="14"/>
  <c r="I78" i="14"/>
  <c r="I79" i="14"/>
  <c r="I80" i="14"/>
  <c r="I81" i="14"/>
  <c r="I82" i="14"/>
  <c r="I83" i="14"/>
  <c r="I84" i="14"/>
  <c r="I85" i="14"/>
  <c r="I86" i="14"/>
  <c r="I87" i="14"/>
  <c r="I88" i="14"/>
  <c r="I89" i="14"/>
  <c r="I90" i="14"/>
  <c r="I91" i="14"/>
  <c r="I92" i="14"/>
  <c r="I93" i="14"/>
  <c r="I94" i="14"/>
  <c r="I95" i="14"/>
  <c r="I96" i="14"/>
  <c r="I97" i="14"/>
  <c r="I98" i="14"/>
  <c r="I99" i="14"/>
  <c r="I100" i="14"/>
  <c r="I101" i="14"/>
  <c r="I102" i="14"/>
  <c r="I103" i="14"/>
  <c r="I104" i="14"/>
  <c r="I105" i="14"/>
  <c r="I106" i="14"/>
  <c r="I107" i="14"/>
  <c r="I108" i="14"/>
  <c r="I109" i="14"/>
  <c r="I110" i="14"/>
  <c r="I111" i="14"/>
  <c r="I112" i="14"/>
  <c r="I113" i="14"/>
  <c r="I114" i="14"/>
  <c r="I115" i="14"/>
  <c r="I116" i="14"/>
  <c r="I117" i="14"/>
  <c r="I118" i="14"/>
  <c r="I119" i="14"/>
  <c r="I120" i="14"/>
  <c r="I121" i="14"/>
  <c r="I122" i="14"/>
  <c r="I123" i="14"/>
  <c r="I124" i="14"/>
  <c r="I125" i="14"/>
  <c r="I126" i="14"/>
  <c r="I127" i="14"/>
  <c r="I128" i="14"/>
  <c r="I129" i="14"/>
  <c r="I130" i="14"/>
  <c r="I131" i="14"/>
  <c r="I132" i="14"/>
  <c r="I133" i="14"/>
  <c r="I134" i="14"/>
  <c r="I135" i="14"/>
  <c r="I136" i="14"/>
  <c r="I137" i="14"/>
  <c r="I138" i="14"/>
  <c r="I139" i="14"/>
  <c r="I140" i="14"/>
  <c r="I141" i="14"/>
  <c r="I142" i="14"/>
  <c r="I143" i="14"/>
  <c r="I144" i="14"/>
  <c r="I145" i="14"/>
  <c r="I146" i="14"/>
  <c r="I147" i="14"/>
  <c r="I148" i="14"/>
  <c r="I149" i="14"/>
  <c r="I150" i="14"/>
  <c r="I151" i="14"/>
  <c r="I152" i="14"/>
  <c r="I153" i="14"/>
  <c r="I154" i="14"/>
  <c r="I155" i="14"/>
  <c r="I156" i="14"/>
  <c r="I157" i="14"/>
  <c r="I158" i="14"/>
  <c r="I159" i="14"/>
  <c r="I160" i="14"/>
  <c r="I161" i="14"/>
  <c r="I162" i="14"/>
  <c r="I163" i="14"/>
  <c r="I164" i="14"/>
  <c r="I165" i="14"/>
  <c r="I166" i="14"/>
  <c r="I167" i="14"/>
  <c r="I168" i="14"/>
  <c r="I169" i="14"/>
  <c r="I170" i="14"/>
  <c r="I171" i="14"/>
  <c r="I172" i="14"/>
  <c r="I173" i="14"/>
  <c r="I174" i="14"/>
  <c r="I175" i="14"/>
  <c r="I176" i="14"/>
  <c r="I177" i="14"/>
  <c r="I178" i="14"/>
  <c r="I179" i="14"/>
  <c r="I180" i="14"/>
  <c r="I181" i="14"/>
  <c r="I182" i="14"/>
  <c r="I183" i="14"/>
  <c r="I184" i="14"/>
  <c r="I185" i="14"/>
  <c r="I186" i="14"/>
  <c r="I187" i="14"/>
  <c r="I4" i="14"/>
  <c r="I3" i="14"/>
  <c r="I2" i="14"/>
  <c r="Y8" i="10"/>
  <c r="Q6" i="10"/>
  <c r="E6" i="10"/>
  <c r="B6" i="10"/>
  <c r="U9" i="11"/>
  <c r="U10" i="11"/>
  <c r="W57" i="11"/>
  <c r="S20" i="11"/>
  <c r="S23" i="11"/>
  <c r="AM187" i="11"/>
  <c r="AD187" i="11"/>
  <c r="Z187" i="11"/>
  <c r="Y187" i="11"/>
  <c r="AF187" i="11" s="1"/>
  <c r="X187" i="11"/>
  <c r="AE187" i="11" s="1"/>
  <c r="AH187" i="11" s="1"/>
  <c r="W187" i="11"/>
  <c r="AK187" i="11" s="1"/>
  <c r="V187" i="11"/>
  <c r="U187" i="11"/>
  <c r="S187" i="11"/>
  <c r="R187" i="11"/>
  <c r="AL187" i="11" s="1"/>
  <c r="O187" i="11"/>
  <c r="N187" i="11"/>
  <c r="M187" i="11"/>
  <c r="L187" i="11"/>
  <c r="K187" i="11"/>
  <c r="E187" i="11"/>
  <c r="A187" i="11"/>
  <c r="AM186" i="11"/>
  <c r="AD186" i="11"/>
  <c r="Z186" i="11"/>
  <c r="Y186" i="11"/>
  <c r="AF186" i="11" s="1"/>
  <c r="X186" i="11"/>
  <c r="AE186" i="11" s="1"/>
  <c r="W186" i="11"/>
  <c r="AK186" i="11" s="1"/>
  <c r="V186" i="11"/>
  <c r="U186" i="11"/>
  <c r="AJ186" i="11" s="1"/>
  <c r="S186" i="11"/>
  <c r="R186" i="11"/>
  <c r="AL186" i="11" s="1"/>
  <c r="O186" i="11"/>
  <c r="N186" i="11"/>
  <c r="M186" i="11"/>
  <c r="L186" i="11"/>
  <c r="K186" i="11"/>
  <c r="E186" i="11"/>
  <c r="A186" i="11"/>
  <c r="AM185" i="11"/>
  <c r="AD185" i="11"/>
  <c r="Z185" i="11"/>
  <c r="Y185" i="11"/>
  <c r="AF185" i="11" s="1"/>
  <c r="X185" i="11"/>
  <c r="AE185" i="11" s="1"/>
  <c r="W185" i="11"/>
  <c r="AK185" i="11" s="1"/>
  <c r="V185" i="11"/>
  <c r="U185" i="11"/>
  <c r="AJ185" i="11" s="1"/>
  <c r="S185" i="11"/>
  <c r="R185" i="11"/>
  <c r="AL185" i="11" s="1"/>
  <c r="O185" i="11"/>
  <c r="N185" i="11"/>
  <c r="M185" i="11"/>
  <c r="L185" i="11"/>
  <c r="K185" i="11"/>
  <c r="E185" i="11"/>
  <c r="A185" i="11"/>
  <c r="AM184" i="11"/>
  <c r="AD184" i="11"/>
  <c r="Z184" i="11"/>
  <c r="Y184" i="11"/>
  <c r="AF184" i="11" s="1"/>
  <c r="X184" i="11"/>
  <c r="AE184" i="11" s="1"/>
  <c r="W184" i="11"/>
  <c r="AK184" i="11" s="1"/>
  <c r="V184" i="11"/>
  <c r="U184" i="11"/>
  <c r="AJ184" i="11" s="1"/>
  <c r="T184" i="11"/>
  <c r="S184" i="11"/>
  <c r="R184" i="11"/>
  <c r="AL184" i="11" s="1"/>
  <c r="O184" i="11"/>
  <c r="N184" i="11"/>
  <c r="M184" i="11"/>
  <c r="L184" i="11"/>
  <c r="K184" i="11"/>
  <c r="E184" i="11"/>
  <c r="A184" i="11"/>
  <c r="AM183" i="11"/>
  <c r="AD183" i="11"/>
  <c r="Z183" i="11"/>
  <c r="Y183" i="11"/>
  <c r="AF183" i="11" s="1"/>
  <c r="X183" i="11"/>
  <c r="AE183" i="11" s="1"/>
  <c r="W183" i="11"/>
  <c r="AK183" i="11" s="1"/>
  <c r="V183" i="11"/>
  <c r="U183" i="11"/>
  <c r="AJ183" i="11" s="1"/>
  <c r="S183" i="11"/>
  <c r="R183" i="11"/>
  <c r="AL183" i="11" s="1"/>
  <c r="O183" i="11"/>
  <c r="N183" i="11"/>
  <c r="M183" i="11"/>
  <c r="L183" i="11"/>
  <c r="K183" i="11"/>
  <c r="E183" i="11"/>
  <c r="A183" i="11"/>
  <c r="AM182" i="11"/>
  <c r="AD182" i="11"/>
  <c r="Z182" i="11"/>
  <c r="Y182" i="11"/>
  <c r="AF182" i="11" s="1"/>
  <c r="X182" i="11"/>
  <c r="AE182" i="11" s="1"/>
  <c r="W182" i="11"/>
  <c r="AK182" i="11" s="1"/>
  <c r="V182" i="11"/>
  <c r="U182" i="11"/>
  <c r="AJ182" i="11" s="1"/>
  <c r="S182" i="11"/>
  <c r="R182" i="11"/>
  <c r="AL182" i="11" s="1"/>
  <c r="O182" i="11"/>
  <c r="N182" i="11"/>
  <c r="M182" i="11"/>
  <c r="L182" i="11"/>
  <c r="K182" i="11"/>
  <c r="E182" i="11"/>
  <c r="A182" i="11"/>
  <c r="AM181" i="11"/>
  <c r="AD181" i="11"/>
  <c r="Z181" i="11"/>
  <c r="Y181" i="11"/>
  <c r="AF181" i="11" s="1"/>
  <c r="X181" i="11"/>
  <c r="AE181" i="11" s="1"/>
  <c r="W181" i="11"/>
  <c r="AK181" i="11" s="1"/>
  <c r="V181" i="11"/>
  <c r="U181" i="11"/>
  <c r="AJ181" i="11" s="1"/>
  <c r="S181" i="11"/>
  <c r="R181" i="11"/>
  <c r="AL181" i="11" s="1"/>
  <c r="O181" i="11"/>
  <c r="N181" i="11"/>
  <c r="M181" i="11"/>
  <c r="L181" i="11"/>
  <c r="K181" i="11"/>
  <c r="E181" i="11"/>
  <c r="A181" i="11"/>
  <c r="AM180" i="11"/>
  <c r="AD180" i="11"/>
  <c r="Z180" i="11"/>
  <c r="Y180" i="11"/>
  <c r="AF180" i="11" s="1"/>
  <c r="X180" i="11"/>
  <c r="AE180" i="11" s="1"/>
  <c r="W180" i="11"/>
  <c r="AK180" i="11" s="1"/>
  <c r="V180" i="11"/>
  <c r="U180" i="11"/>
  <c r="AJ180" i="11" s="1"/>
  <c r="S180" i="11"/>
  <c r="R180" i="11"/>
  <c r="AL180" i="11" s="1"/>
  <c r="O180" i="11"/>
  <c r="N180" i="11"/>
  <c r="M180" i="11"/>
  <c r="L180" i="11"/>
  <c r="K180" i="11"/>
  <c r="E180" i="11"/>
  <c r="A180" i="11"/>
  <c r="AM179" i="11"/>
  <c r="AD179" i="11"/>
  <c r="Z179" i="11"/>
  <c r="Y179" i="11"/>
  <c r="AF179" i="11" s="1"/>
  <c r="X179" i="11"/>
  <c r="AE179" i="11" s="1"/>
  <c r="W179" i="11"/>
  <c r="AK179" i="11" s="1"/>
  <c r="V179" i="11"/>
  <c r="U179" i="11"/>
  <c r="AJ179" i="11" s="1"/>
  <c r="S179" i="11"/>
  <c r="R179" i="11"/>
  <c r="AL179" i="11" s="1"/>
  <c r="O179" i="11"/>
  <c r="N179" i="11"/>
  <c r="M179" i="11"/>
  <c r="L179" i="11"/>
  <c r="K179" i="11"/>
  <c r="E179" i="11"/>
  <c r="A179" i="11"/>
  <c r="AM178" i="11"/>
  <c r="AD178" i="11"/>
  <c r="Z178" i="11"/>
  <c r="Y178" i="11"/>
  <c r="AF178" i="11" s="1"/>
  <c r="X178" i="11"/>
  <c r="AE178" i="11" s="1"/>
  <c r="W178" i="11"/>
  <c r="AK178" i="11" s="1"/>
  <c r="V178" i="11"/>
  <c r="AI178" i="11" s="1"/>
  <c r="U178" i="11"/>
  <c r="AJ178" i="11" s="1"/>
  <c r="T178" i="11"/>
  <c r="S178" i="11"/>
  <c r="R178" i="11"/>
  <c r="AL178" i="11" s="1"/>
  <c r="O178" i="11"/>
  <c r="N178" i="11"/>
  <c r="M178" i="11"/>
  <c r="L178" i="11"/>
  <c r="K178" i="11"/>
  <c r="E178" i="11"/>
  <c r="A178" i="11"/>
  <c r="AM177" i="11"/>
  <c r="AE177" i="11"/>
  <c r="AD177" i="11"/>
  <c r="Z177" i="11"/>
  <c r="Y177" i="11"/>
  <c r="AF177" i="11" s="1"/>
  <c r="X177" i="11"/>
  <c r="W177" i="11"/>
  <c r="AK177" i="11" s="1"/>
  <c r="V177" i="11"/>
  <c r="U177" i="11"/>
  <c r="S177" i="11"/>
  <c r="R177" i="11"/>
  <c r="AL177" i="11" s="1"/>
  <c r="O177" i="11"/>
  <c r="N177" i="11"/>
  <c r="M177" i="11"/>
  <c r="L177" i="11"/>
  <c r="K177" i="11"/>
  <c r="E177" i="11"/>
  <c r="A177" i="11"/>
  <c r="AM176" i="11"/>
  <c r="AD176" i="11"/>
  <c r="Z176" i="11"/>
  <c r="Y176" i="11"/>
  <c r="AF176" i="11" s="1"/>
  <c r="X176" i="11"/>
  <c r="AE176" i="11" s="1"/>
  <c r="W176" i="11"/>
  <c r="AK176" i="11" s="1"/>
  <c r="V176" i="11"/>
  <c r="U176" i="11"/>
  <c r="AJ176" i="11" s="1"/>
  <c r="S176" i="11"/>
  <c r="R176" i="11"/>
  <c r="AL176" i="11" s="1"/>
  <c r="O176" i="11"/>
  <c r="N176" i="11"/>
  <c r="M176" i="11"/>
  <c r="L176" i="11"/>
  <c r="K176" i="11"/>
  <c r="E176" i="11"/>
  <c r="A176" i="11"/>
  <c r="AM175" i="11"/>
  <c r="AD175" i="11"/>
  <c r="Z175" i="11"/>
  <c r="Y175" i="11"/>
  <c r="AF175" i="11" s="1"/>
  <c r="X175" i="11"/>
  <c r="AE175" i="11" s="1"/>
  <c r="W175" i="11"/>
  <c r="AK175" i="11" s="1"/>
  <c r="V175" i="11"/>
  <c r="U175" i="11"/>
  <c r="AJ175" i="11" s="1"/>
  <c r="S175" i="11"/>
  <c r="R175" i="11"/>
  <c r="AL175" i="11" s="1"/>
  <c r="O175" i="11"/>
  <c r="N175" i="11"/>
  <c r="M175" i="11"/>
  <c r="L175" i="11"/>
  <c r="K175" i="11"/>
  <c r="E175" i="11"/>
  <c r="A175" i="11"/>
  <c r="AM174" i="11"/>
  <c r="AJ174" i="11"/>
  <c r="AD174" i="11"/>
  <c r="Z174" i="11"/>
  <c r="Y174" i="11"/>
  <c r="AF174" i="11" s="1"/>
  <c r="X174" i="11"/>
  <c r="AE174" i="11" s="1"/>
  <c r="W174" i="11"/>
  <c r="AK174" i="11" s="1"/>
  <c r="V174" i="11"/>
  <c r="U174" i="11"/>
  <c r="T174" i="11" s="1"/>
  <c r="S174" i="11"/>
  <c r="R174" i="11"/>
  <c r="AL174" i="11" s="1"/>
  <c r="O174" i="11"/>
  <c r="N174" i="11"/>
  <c r="M174" i="11"/>
  <c r="L174" i="11"/>
  <c r="K174" i="11"/>
  <c r="E174" i="11"/>
  <c r="A174" i="11"/>
  <c r="AM173" i="11"/>
  <c r="AK173" i="11"/>
  <c r="AD173" i="11"/>
  <c r="Z173" i="11"/>
  <c r="Y173" i="11"/>
  <c r="AF173" i="11" s="1"/>
  <c r="X173" i="11"/>
  <c r="AE173" i="11" s="1"/>
  <c r="W173" i="11"/>
  <c r="V173" i="11"/>
  <c r="U173" i="11"/>
  <c r="S173" i="11"/>
  <c r="R173" i="11"/>
  <c r="AL173" i="11" s="1"/>
  <c r="O173" i="11"/>
  <c r="N173" i="11"/>
  <c r="M173" i="11"/>
  <c r="L173" i="11"/>
  <c r="K173" i="11"/>
  <c r="E173" i="11"/>
  <c r="A173" i="11"/>
  <c r="AM172" i="11"/>
  <c r="AD172" i="11"/>
  <c r="Z172" i="11"/>
  <c r="Y172" i="11"/>
  <c r="AF172" i="11" s="1"/>
  <c r="X172" i="11"/>
  <c r="AE172" i="11" s="1"/>
  <c r="W172" i="11"/>
  <c r="AK172" i="11" s="1"/>
  <c r="V172" i="11"/>
  <c r="U172" i="11"/>
  <c r="AJ172" i="11" s="1"/>
  <c r="S172" i="11"/>
  <c r="R172" i="11"/>
  <c r="AL172" i="11" s="1"/>
  <c r="O172" i="11"/>
  <c r="N172" i="11"/>
  <c r="M172" i="11"/>
  <c r="L172" i="11"/>
  <c r="K172" i="11"/>
  <c r="E172" i="11"/>
  <c r="A172" i="11"/>
  <c r="AM171" i="11"/>
  <c r="AD171" i="11"/>
  <c r="Z171" i="11"/>
  <c r="Y171" i="11"/>
  <c r="AF171" i="11" s="1"/>
  <c r="X171" i="11"/>
  <c r="AE171" i="11" s="1"/>
  <c r="W171" i="11"/>
  <c r="AK171" i="11" s="1"/>
  <c r="V171" i="11"/>
  <c r="U171" i="11"/>
  <c r="AJ171" i="11" s="1"/>
  <c r="S171" i="11"/>
  <c r="R171" i="11"/>
  <c r="AL171" i="11" s="1"/>
  <c r="O171" i="11"/>
  <c r="N171" i="11"/>
  <c r="M171" i="11"/>
  <c r="L171" i="11"/>
  <c r="K171" i="11"/>
  <c r="E171" i="11"/>
  <c r="A171" i="11"/>
  <c r="AM170" i="11"/>
  <c r="AD170" i="11"/>
  <c r="Z170" i="11"/>
  <c r="Y170" i="11"/>
  <c r="AF170" i="11" s="1"/>
  <c r="X170" i="11"/>
  <c r="AE170" i="11" s="1"/>
  <c r="W170" i="11"/>
  <c r="AK170" i="11" s="1"/>
  <c r="V170" i="11"/>
  <c r="U170" i="11"/>
  <c r="AJ170" i="11" s="1"/>
  <c r="S170" i="11"/>
  <c r="R170" i="11"/>
  <c r="AL170" i="11" s="1"/>
  <c r="O170" i="11"/>
  <c r="N170" i="11"/>
  <c r="M170" i="11"/>
  <c r="L170" i="11"/>
  <c r="K170" i="11"/>
  <c r="E170" i="11"/>
  <c r="A170" i="11"/>
  <c r="AM169" i="11"/>
  <c r="AD169" i="11"/>
  <c r="Z169" i="11"/>
  <c r="Y169" i="11"/>
  <c r="AF169" i="11" s="1"/>
  <c r="X169" i="11"/>
  <c r="AE169" i="11" s="1"/>
  <c r="W169" i="11"/>
  <c r="AK169" i="11" s="1"/>
  <c r="V169" i="11"/>
  <c r="U169" i="11"/>
  <c r="S169" i="11"/>
  <c r="R169" i="11"/>
  <c r="AL169" i="11" s="1"/>
  <c r="O169" i="11"/>
  <c r="N169" i="11"/>
  <c r="M169" i="11"/>
  <c r="L169" i="11"/>
  <c r="K169" i="11"/>
  <c r="E169" i="11"/>
  <c r="A169" i="11"/>
  <c r="AM168" i="11"/>
  <c r="AD168" i="11"/>
  <c r="Z168" i="11"/>
  <c r="Y168" i="11"/>
  <c r="AF168" i="11" s="1"/>
  <c r="X168" i="11"/>
  <c r="AE168" i="11" s="1"/>
  <c r="W168" i="11"/>
  <c r="AK168" i="11" s="1"/>
  <c r="V168" i="11"/>
  <c r="U168" i="11"/>
  <c r="AJ168" i="11" s="1"/>
  <c r="S168" i="11"/>
  <c r="R168" i="11"/>
  <c r="AL168" i="11" s="1"/>
  <c r="O168" i="11"/>
  <c r="N168" i="11"/>
  <c r="M168" i="11"/>
  <c r="L168" i="11"/>
  <c r="K168" i="11"/>
  <c r="E168" i="11"/>
  <c r="A168" i="11"/>
  <c r="AM167" i="11"/>
  <c r="AD167" i="11"/>
  <c r="Z167" i="11"/>
  <c r="Y167" i="11"/>
  <c r="AF167" i="11" s="1"/>
  <c r="X167" i="11"/>
  <c r="AE167" i="11" s="1"/>
  <c r="W167" i="11"/>
  <c r="AK167" i="11" s="1"/>
  <c r="V167" i="11"/>
  <c r="U167" i="11"/>
  <c r="AJ167" i="11" s="1"/>
  <c r="S167" i="11"/>
  <c r="R167" i="11"/>
  <c r="AL167" i="11" s="1"/>
  <c r="O167" i="11"/>
  <c r="N167" i="11"/>
  <c r="M167" i="11"/>
  <c r="L167" i="11"/>
  <c r="K167" i="11"/>
  <c r="E167" i="11"/>
  <c r="A167" i="11"/>
  <c r="AM166" i="11"/>
  <c r="AD166" i="11"/>
  <c r="Z166" i="11"/>
  <c r="Y166" i="11"/>
  <c r="AF166" i="11" s="1"/>
  <c r="X166" i="11"/>
  <c r="AE166" i="11" s="1"/>
  <c r="W166" i="11"/>
  <c r="AK166" i="11" s="1"/>
  <c r="V166" i="11"/>
  <c r="U166" i="11"/>
  <c r="S166" i="11"/>
  <c r="R166" i="11"/>
  <c r="AL166" i="11" s="1"/>
  <c r="O166" i="11"/>
  <c r="N166" i="11"/>
  <c r="M166" i="11"/>
  <c r="L166" i="11"/>
  <c r="K166" i="11"/>
  <c r="E166" i="11"/>
  <c r="A166" i="11"/>
  <c r="AM165" i="11"/>
  <c r="AD165" i="11"/>
  <c r="Z165" i="11"/>
  <c r="Y165" i="11"/>
  <c r="AF165" i="11" s="1"/>
  <c r="X165" i="11"/>
  <c r="AE165" i="11" s="1"/>
  <c r="W165" i="11"/>
  <c r="AK165" i="11" s="1"/>
  <c r="V165" i="11"/>
  <c r="U165" i="11"/>
  <c r="AJ165" i="11" s="1"/>
  <c r="S165" i="11"/>
  <c r="R165" i="11"/>
  <c r="AL165" i="11" s="1"/>
  <c r="O165" i="11"/>
  <c r="N165" i="11"/>
  <c r="M165" i="11"/>
  <c r="L165" i="11"/>
  <c r="K165" i="11"/>
  <c r="E165" i="11"/>
  <c r="A165" i="11"/>
  <c r="AM164" i="11"/>
  <c r="AD164" i="11"/>
  <c r="Z164" i="11"/>
  <c r="Y164" i="11"/>
  <c r="AF164" i="11" s="1"/>
  <c r="X164" i="11"/>
  <c r="AE164" i="11" s="1"/>
  <c r="W164" i="11"/>
  <c r="AK164" i="11" s="1"/>
  <c r="V164" i="11"/>
  <c r="U164" i="11"/>
  <c r="AJ164" i="11" s="1"/>
  <c r="S164" i="11"/>
  <c r="R164" i="11"/>
  <c r="AL164" i="11" s="1"/>
  <c r="O164" i="11"/>
  <c r="N164" i="11"/>
  <c r="M164" i="11"/>
  <c r="L164" i="11"/>
  <c r="K164" i="11"/>
  <c r="E164" i="11"/>
  <c r="A164" i="11"/>
  <c r="AM163" i="11"/>
  <c r="AD163" i="11"/>
  <c r="Z163" i="11"/>
  <c r="Y163" i="11"/>
  <c r="AF163" i="11" s="1"/>
  <c r="X163" i="11"/>
  <c r="AE163" i="11" s="1"/>
  <c r="W163" i="11"/>
  <c r="AK163" i="11" s="1"/>
  <c r="V163" i="11"/>
  <c r="U163" i="11"/>
  <c r="AJ163" i="11" s="1"/>
  <c r="S163" i="11"/>
  <c r="R163" i="11"/>
  <c r="AL163" i="11" s="1"/>
  <c r="O163" i="11"/>
  <c r="N163" i="11"/>
  <c r="M163" i="11"/>
  <c r="L163" i="11"/>
  <c r="K163" i="11"/>
  <c r="E163" i="11"/>
  <c r="A163" i="11"/>
  <c r="AM162" i="11"/>
  <c r="AD162" i="11"/>
  <c r="Z162" i="11"/>
  <c r="Y162" i="11"/>
  <c r="AF162" i="11" s="1"/>
  <c r="X162" i="11"/>
  <c r="AE162" i="11" s="1"/>
  <c r="W162" i="11"/>
  <c r="AK162" i="11" s="1"/>
  <c r="V162" i="11"/>
  <c r="U162" i="11"/>
  <c r="T162" i="11" s="1"/>
  <c r="S162" i="11"/>
  <c r="R162" i="11"/>
  <c r="AL162" i="11" s="1"/>
  <c r="O162" i="11"/>
  <c r="N162" i="11"/>
  <c r="M162" i="11"/>
  <c r="L162" i="11"/>
  <c r="K162" i="11"/>
  <c r="E162" i="11"/>
  <c r="A162" i="11"/>
  <c r="AM161" i="11"/>
  <c r="AD161" i="11"/>
  <c r="Z161" i="11"/>
  <c r="Y161" i="11"/>
  <c r="AF161" i="11" s="1"/>
  <c r="X161" i="11"/>
  <c r="AE161" i="11" s="1"/>
  <c r="W161" i="11"/>
  <c r="AK161" i="11" s="1"/>
  <c r="V161" i="11"/>
  <c r="U161" i="11"/>
  <c r="AJ161" i="11" s="1"/>
  <c r="S161" i="11"/>
  <c r="R161" i="11"/>
  <c r="AL161" i="11" s="1"/>
  <c r="O161" i="11"/>
  <c r="N161" i="11"/>
  <c r="M161" i="11"/>
  <c r="L161" i="11"/>
  <c r="K161" i="11"/>
  <c r="E161" i="11"/>
  <c r="A161" i="11"/>
  <c r="AM160" i="11"/>
  <c r="AD160" i="11"/>
  <c r="Z160" i="11"/>
  <c r="Y160" i="11"/>
  <c r="AF160" i="11" s="1"/>
  <c r="X160" i="11"/>
  <c r="AE160" i="11" s="1"/>
  <c r="W160" i="11"/>
  <c r="AK160" i="11" s="1"/>
  <c r="V160" i="11"/>
  <c r="U160" i="11"/>
  <c r="AJ160" i="11" s="1"/>
  <c r="S160" i="11"/>
  <c r="R160" i="11"/>
  <c r="AL160" i="11" s="1"/>
  <c r="O160" i="11"/>
  <c r="N160" i="11"/>
  <c r="M160" i="11"/>
  <c r="L160" i="11"/>
  <c r="K160" i="11"/>
  <c r="E160" i="11"/>
  <c r="A160" i="11"/>
  <c r="AM159" i="11"/>
  <c r="AD159" i="11"/>
  <c r="Z159" i="11"/>
  <c r="Y159" i="11"/>
  <c r="AF159" i="11" s="1"/>
  <c r="X159" i="11"/>
  <c r="AE159" i="11" s="1"/>
  <c r="W159" i="11"/>
  <c r="AK159" i="11" s="1"/>
  <c r="V159" i="11"/>
  <c r="U159" i="11"/>
  <c r="AJ159" i="11" s="1"/>
  <c r="S159" i="11"/>
  <c r="R159" i="11"/>
  <c r="AL159" i="11" s="1"/>
  <c r="O159" i="11"/>
  <c r="N159" i="11"/>
  <c r="M159" i="11"/>
  <c r="L159" i="11"/>
  <c r="K159" i="11"/>
  <c r="E159" i="11"/>
  <c r="A159" i="11"/>
  <c r="AM158" i="11"/>
  <c r="AD158" i="11"/>
  <c r="Z158" i="11"/>
  <c r="Y158" i="11"/>
  <c r="AF158" i="11" s="1"/>
  <c r="X158" i="11"/>
  <c r="AE158" i="11" s="1"/>
  <c r="W158" i="11"/>
  <c r="AK158" i="11" s="1"/>
  <c r="V158" i="11"/>
  <c r="U158" i="11"/>
  <c r="AJ158" i="11" s="1"/>
  <c r="S158" i="11"/>
  <c r="R158" i="11"/>
  <c r="AL158" i="11" s="1"/>
  <c r="O158" i="11"/>
  <c r="N158" i="11"/>
  <c r="M158" i="11"/>
  <c r="L158" i="11"/>
  <c r="K158" i="11"/>
  <c r="E158" i="11"/>
  <c r="A158" i="11"/>
  <c r="AM157" i="11"/>
  <c r="AD157" i="11"/>
  <c r="Z157" i="11"/>
  <c r="Y157" i="11"/>
  <c r="AF157" i="11" s="1"/>
  <c r="X157" i="11"/>
  <c r="AE157" i="11" s="1"/>
  <c r="W157" i="11"/>
  <c r="AK157" i="11" s="1"/>
  <c r="V157" i="11"/>
  <c r="U157" i="11"/>
  <c r="S157" i="11"/>
  <c r="R157" i="11"/>
  <c r="AL157" i="11" s="1"/>
  <c r="O157" i="11"/>
  <c r="N157" i="11"/>
  <c r="M157" i="11"/>
  <c r="L157" i="11"/>
  <c r="K157" i="11"/>
  <c r="E157" i="11"/>
  <c r="A157" i="11"/>
  <c r="AM156" i="11"/>
  <c r="AD156" i="11"/>
  <c r="Z156" i="11"/>
  <c r="Y156" i="11"/>
  <c r="AF156" i="11" s="1"/>
  <c r="X156" i="11"/>
  <c r="AE156" i="11" s="1"/>
  <c r="W156" i="11"/>
  <c r="AK156" i="11" s="1"/>
  <c r="V156" i="11"/>
  <c r="U156" i="11"/>
  <c r="AJ156" i="11" s="1"/>
  <c r="S156" i="11"/>
  <c r="R156" i="11"/>
  <c r="AL156" i="11" s="1"/>
  <c r="O156" i="11"/>
  <c r="N156" i="11"/>
  <c r="M156" i="11"/>
  <c r="L156" i="11"/>
  <c r="K156" i="11"/>
  <c r="E156" i="11"/>
  <c r="A156" i="11"/>
  <c r="AM155" i="11"/>
  <c r="AD155" i="11"/>
  <c r="Z155" i="11"/>
  <c r="Y155" i="11"/>
  <c r="AF155" i="11" s="1"/>
  <c r="X155" i="11"/>
  <c r="AE155" i="11" s="1"/>
  <c r="W155" i="11"/>
  <c r="AK155" i="11" s="1"/>
  <c r="V155" i="11"/>
  <c r="U155" i="11"/>
  <c r="T155" i="11" s="1"/>
  <c r="S155" i="11"/>
  <c r="R155" i="11"/>
  <c r="AL155" i="11" s="1"/>
  <c r="O155" i="11"/>
  <c r="N155" i="11"/>
  <c r="M155" i="11"/>
  <c r="L155" i="11"/>
  <c r="K155" i="11"/>
  <c r="E155" i="11"/>
  <c r="A155" i="11"/>
  <c r="AM154" i="11"/>
  <c r="AD154" i="11"/>
  <c r="Z154" i="11"/>
  <c r="Y154" i="11"/>
  <c r="AF154" i="11" s="1"/>
  <c r="X154" i="11"/>
  <c r="AE154" i="11" s="1"/>
  <c r="W154" i="11"/>
  <c r="AK154" i="11" s="1"/>
  <c r="V154" i="11"/>
  <c r="U154" i="11"/>
  <c r="T154" i="11" s="1"/>
  <c r="S154" i="11"/>
  <c r="R154" i="11"/>
  <c r="AL154" i="11" s="1"/>
  <c r="O154" i="11"/>
  <c r="N154" i="11"/>
  <c r="M154" i="11"/>
  <c r="L154" i="11"/>
  <c r="K154" i="11"/>
  <c r="E154" i="11"/>
  <c r="A154" i="11"/>
  <c r="AM153" i="11"/>
  <c r="AD153" i="11"/>
  <c r="Z153" i="11"/>
  <c r="Y153" i="11"/>
  <c r="AF153" i="11" s="1"/>
  <c r="X153" i="11"/>
  <c r="AE153" i="11" s="1"/>
  <c r="W153" i="11"/>
  <c r="AK153" i="11" s="1"/>
  <c r="V153" i="11"/>
  <c r="U153" i="11"/>
  <c r="AJ153" i="11" s="1"/>
  <c r="S153" i="11"/>
  <c r="R153" i="11"/>
  <c r="AL153" i="11" s="1"/>
  <c r="O153" i="11"/>
  <c r="N153" i="11"/>
  <c r="M153" i="11"/>
  <c r="L153" i="11"/>
  <c r="K153" i="11"/>
  <c r="E153" i="11"/>
  <c r="A153" i="11"/>
  <c r="AM152" i="11"/>
  <c r="AD152" i="11"/>
  <c r="Z152" i="11"/>
  <c r="Y152" i="11"/>
  <c r="AF152" i="11" s="1"/>
  <c r="X152" i="11"/>
  <c r="AE152" i="11" s="1"/>
  <c r="W152" i="11"/>
  <c r="AK152" i="11" s="1"/>
  <c r="V152" i="11"/>
  <c r="U152" i="11"/>
  <c r="AJ152" i="11" s="1"/>
  <c r="S152" i="11"/>
  <c r="R152" i="11"/>
  <c r="AL152" i="11" s="1"/>
  <c r="O152" i="11"/>
  <c r="N152" i="11"/>
  <c r="M152" i="11"/>
  <c r="L152" i="11"/>
  <c r="K152" i="11"/>
  <c r="E152" i="11"/>
  <c r="A152" i="11"/>
  <c r="AM151" i="11"/>
  <c r="AD151" i="11"/>
  <c r="Z151" i="11"/>
  <c r="Y151" i="11"/>
  <c r="AF151" i="11" s="1"/>
  <c r="X151" i="11"/>
  <c r="AE151" i="11" s="1"/>
  <c r="W151" i="11"/>
  <c r="AK151" i="11" s="1"/>
  <c r="V151" i="11"/>
  <c r="U151" i="11"/>
  <c r="AJ151" i="11" s="1"/>
  <c r="S151" i="11"/>
  <c r="R151" i="11"/>
  <c r="AL151" i="11" s="1"/>
  <c r="O151" i="11"/>
  <c r="N151" i="11"/>
  <c r="M151" i="11"/>
  <c r="L151" i="11"/>
  <c r="K151" i="11"/>
  <c r="E151" i="11"/>
  <c r="A151" i="11"/>
  <c r="AM150" i="11"/>
  <c r="AD150" i="11"/>
  <c r="Z150" i="11"/>
  <c r="Y150" i="11"/>
  <c r="AF150" i="11" s="1"/>
  <c r="X150" i="11"/>
  <c r="AE150" i="11" s="1"/>
  <c r="W150" i="11"/>
  <c r="AK150" i="11" s="1"/>
  <c r="V150" i="11"/>
  <c r="U150" i="11"/>
  <c r="S150" i="11"/>
  <c r="R150" i="11"/>
  <c r="AL150" i="11" s="1"/>
  <c r="O150" i="11"/>
  <c r="N150" i="11"/>
  <c r="M150" i="11"/>
  <c r="L150" i="11"/>
  <c r="K150" i="11"/>
  <c r="E150" i="11"/>
  <c r="A150" i="11"/>
  <c r="AM149" i="11"/>
  <c r="AD149" i="11"/>
  <c r="Z149" i="11"/>
  <c r="Y149" i="11"/>
  <c r="AF149" i="11" s="1"/>
  <c r="X149" i="11"/>
  <c r="AE149" i="11" s="1"/>
  <c r="W149" i="11"/>
  <c r="AK149" i="11" s="1"/>
  <c r="V149" i="11"/>
  <c r="U149" i="11"/>
  <c r="S149" i="11"/>
  <c r="R149" i="11"/>
  <c r="AL149" i="11" s="1"/>
  <c r="O149" i="11"/>
  <c r="N149" i="11"/>
  <c r="M149" i="11"/>
  <c r="L149" i="11"/>
  <c r="K149" i="11"/>
  <c r="E149" i="11"/>
  <c r="A149" i="11"/>
  <c r="AM148" i="11"/>
  <c r="AD148" i="11"/>
  <c r="Z148" i="11"/>
  <c r="Y148" i="11"/>
  <c r="AF148" i="11" s="1"/>
  <c r="X148" i="11"/>
  <c r="AE148" i="11" s="1"/>
  <c r="W148" i="11"/>
  <c r="AK148" i="11" s="1"/>
  <c r="V148" i="11"/>
  <c r="U148" i="11"/>
  <c r="AJ148" i="11" s="1"/>
  <c r="S148" i="11"/>
  <c r="R148" i="11"/>
  <c r="AL148" i="11" s="1"/>
  <c r="O148" i="11"/>
  <c r="N148" i="11"/>
  <c r="M148" i="11"/>
  <c r="L148" i="11"/>
  <c r="K148" i="11"/>
  <c r="E148" i="11"/>
  <c r="A148" i="11"/>
  <c r="AM147" i="11"/>
  <c r="AJ147" i="11"/>
  <c r="AD147" i="11"/>
  <c r="Z147" i="11"/>
  <c r="Y147" i="11"/>
  <c r="AF147" i="11" s="1"/>
  <c r="X147" i="11"/>
  <c r="AE147" i="11" s="1"/>
  <c r="W147" i="11"/>
  <c r="AK147" i="11" s="1"/>
  <c r="V147" i="11"/>
  <c r="U147" i="11"/>
  <c r="T147" i="11" s="1"/>
  <c r="S147" i="11"/>
  <c r="R147" i="11"/>
  <c r="AL147" i="11" s="1"/>
  <c r="O147" i="11"/>
  <c r="N147" i="11"/>
  <c r="M147" i="11"/>
  <c r="L147" i="11"/>
  <c r="K147" i="11"/>
  <c r="E147" i="11"/>
  <c r="A147" i="11"/>
  <c r="AM146" i="11"/>
  <c r="AD146" i="11"/>
  <c r="Z146" i="11"/>
  <c r="Y146" i="11"/>
  <c r="AF146" i="11" s="1"/>
  <c r="X146" i="11"/>
  <c r="AE146" i="11" s="1"/>
  <c r="W146" i="11"/>
  <c r="AK146" i="11" s="1"/>
  <c r="V146" i="11"/>
  <c r="U146" i="11"/>
  <c r="AJ146" i="11" s="1"/>
  <c r="S146" i="11"/>
  <c r="R146" i="11"/>
  <c r="AL146" i="11" s="1"/>
  <c r="O146" i="11"/>
  <c r="N146" i="11"/>
  <c r="M146" i="11"/>
  <c r="L146" i="11"/>
  <c r="K146" i="11"/>
  <c r="E146" i="11"/>
  <c r="A146" i="11"/>
  <c r="AM145" i="11"/>
  <c r="AD145" i="11"/>
  <c r="Z145" i="11"/>
  <c r="Y145" i="11"/>
  <c r="AF145" i="11" s="1"/>
  <c r="X145" i="11"/>
  <c r="AE145" i="11" s="1"/>
  <c r="W145" i="11"/>
  <c r="AK145" i="11" s="1"/>
  <c r="V145" i="11"/>
  <c r="AI145" i="11" s="1"/>
  <c r="U145" i="11"/>
  <c r="AJ145" i="11" s="1"/>
  <c r="S145" i="11"/>
  <c r="R145" i="11"/>
  <c r="AL145" i="11" s="1"/>
  <c r="O145" i="11"/>
  <c r="N145" i="11"/>
  <c r="M145" i="11"/>
  <c r="L145" i="11"/>
  <c r="K145" i="11"/>
  <c r="E145" i="11"/>
  <c r="A145" i="11"/>
  <c r="AM144" i="11"/>
  <c r="AD144" i="11"/>
  <c r="Z144" i="11"/>
  <c r="Y144" i="11"/>
  <c r="AF144" i="11" s="1"/>
  <c r="X144" i="11"/>
  <c r="AE144" i="11" s="1"/>
  <c r="W144" i="11"/>
  <c r="AK144" i="11" s="1"/>
  <c r="V144" i="11"/>
  <c r="U144" i="11"/>
  <c r="AJ144" i="11" s="1"/>
  <c r="S144" i="11"/>
  <c r="R144" i="11"/>
  <c r="AL144" i="11" s="1"/>
  <c r="O144" i="11"/>
  <c r="N144" i="11"/>
  <c r="M144" i="11"/>
  <c r="L144" i="11"/>
  <c r="K144" i="11"/>
  <c r="E144" i="11"/>
  <c r="A144" i="11"/>
  <c r="AM143" i="11"/>
  <c r="AD143" i="11"/>
  <c r="Z143" i="11"/>
  <c r="Y143" i="11"/>
  <c r="AF143" i="11" s="1"/>
  <c r="X143" i="11"/>
  <c r="AE143" i="11" s="1"/>
  <c r="W143" i="11"/>
  <c r="AK143" i="11" s="1"/>
  <c r="V143" i="11"/>
  <c r="U143" i="11"/>
  <c r="AJ143" i="11" s="1"/>
  <c r="S143" i="11"/>
  <c r="R143" i="11"/>
  <c r="AL143" i="11" s="1"/>
  <c r="O143" i="11"/>
  <c r="N143" i="11"/>
  <c r="M143" i="11"/>
  <c r="L143" i="11"/>
  <c r="K143" i="11"/>
  <c r="E143" i="11"/>
  <c r="A143" i="11"/>
  <c r="AM142" i="11"/>
  <c r="AD142" i="11"/>
  <c r="Z142" i="11"/>
  <c r="Y142" i="11"/>
  <c r="AF142" i="11" s="1"/>
  <c r="X142" i="11"/>
  <c r="AE142" i="11" s="1"/>
  <c r="W142" i="11"/>
  <c r="AK142" i="11" s="1"/>
  <c r="V142" i="11"/>
  <c r="U142" i="11"/>
  <c r="S142" i="11"/>
  <c r="R142" i="11"/>
  <c r="AL142" i="11" s="1"/>
  <c r="O142" i="11"/>
  <c r="N142" i="11"/>
  <c r="M142" i="11"/>
  <c r="L142" i="11"/>
  <c r="K142" i="11"/>
  <c r="E142" i="11"/>
  <c r="A142" i="11"/>
  <c r="AM141" i="11"/>
  <c r="AD141" i="11"/>
  <c r="Z141" i="11"/>
  <c r="Y141" i="11"/>
  <c r="AF141" i="11" s="1"/>
  <c r="X141" i="11"/>
  <c r="AE141" i="11" s="1"/>
  <c r="W141" i="11"/>
  <c r="AK141" i="11" s="1"/>
  <c r="V141" i="11"/>
  <c r="U141" i="11"/>
  <c r="S141" i="11"/>
  <c r="R141" i="11"/>
  <c r="AL141" i="11" s="1"/>
  <c r="O141" i="11"/>
  <c r="N141" i="11"/>
  <c r="M141" i="11"/>
  <c r="L141" i="11"/>
  <c r="K141" i="11"/>
  <c r="E141" i="11"/>
  <c r="A141" i="11"/>
  <c r="AM140" i="11"/>
  <c r="AD140" i="11"/>
  <c r="Z140" i="11"/>
  <c r="Y140" i="11"/>
  <c r="AF140" i="11" s="1"/>
  <c r="X140" i="11"/>
  <c r="AE140" i="11" s="1"/>
  <c r="W140" i="11"/>
  <c r="AK140" i="11" s="1"/>
  <c r="V140" i="11"/>
  <c r="U140" i="11"/>
  <c r="AJ140" i="11" s="1"/>
  <c r="S140" i="11"/>
  <c r="R140" i="11"/>
  <c r="AL140" i="11" s="1"/>
  <c r="O140" i="11"/>
  <c r="N140" i="11"/>
  <c r="M140" i="11"/>
  <c r="L140" i="11"/>
  <c r="K140" i="11"/>
  <c r="E140" i="11"/>
  <c r="A140" i="11"/>
  <c r="AM139" i="11"/>
  <c r="AD139" i="11"/>
  <c r="Z139" i="11"/>
  <c r="Y139" i="11"/>
  <c r="AF139" i="11" s="1"/>
  <c r="X139" i="11"/>
  <c r="AE139" i="11" s="1"/>
  <c r="W139" i="11"/>
  <c r="AK139" i="11" s="1"/>
  <c r="V139" i="11"/>
  <c r="U139" i="11"/>
  <c r="AJ139" i="11" s="1"/>
  <c r="S139" i="11"/>
  <c r="R139" i="11"/>
  <c r="AL139" i="11" s="1"/>
  <c r="O139" i="11"/>
  <c r="N139" i="11"/>
  <c r="M139" i="11"/>
  <c r="L139" i="11"/>
  <c r="K139" i="11"/>
  <c r="E139" i="11"/>
  <c r="A139" i="11"/>
  <c r="AM138" i="11"/>
  <c r="AD138" i="11"/>
  <c r="Z138" i="11"/>
  <c r="Y138" i="11"/>
  <c r="AF138" i="11" s="1"/>
  <c r="X138" i="11"/>
  <c r="AE138" i="11" s="1"/>
  <c r="W138" i="11"/>
  <c r="AK138" i="11" s="1"/>
  <c r="V138" i="11"/>
  <c r="U138" i="11"/>
  <c r="AJ138" i="11" s="1"/>
  <c r="S138" i="11"/>
  <c r="R138" i="11"/>
  <c r="AL138" i="11" s="1"/>
  <c r="O138" i="11"/>
  <c r="N138" i="11"/>
  <c r="M138" i="11"/>
  <c r="L138" i="11"/>
  <c r="K138" i="11"/>
  <c r="E138" i="11"/>
  <c r="A138" i="11"/>
  <c r="AM137" i="11"/>
  <c r="AD137" i="11"/>
  <c r="Z137" i="11"/>
  <c r="Y137" i="11"/>
  <c r="AF137" i="11" s="1"/>
  <c r="X137" i="11"/>
  <c r="AE137" i="11" s="1"/>
  <c r="W137" i="11"/>
  <c r="AK137" i="11" s="1"/>
  <c r="V137" i="11"/>
  <c r="U137" i="11"/>
  <c r="S137" i="11"/>
  <c r="R137" i="11"/>
  <c r="AL137" i="11" s="1"/>
  <c r="O137" i="11"/>
  <c r="N137" i="11"/>
  <c r="M137" i="11"/>
  <c r="L137" i="11"/>
  <c r="K137" i="11"/>
  <c r="E137" i="11"/>
  <c r="A137" i="11"/>
  <c r="AM136" i="11"/>
  <c r="AD136" i="11"/>
  <c r="Z136" i="11"/>
  <c r="Y136" i="11"/>
  <c r="AF136" i="11" s="1"/>
  <c r="X136" i="11"/>
  <c r="AE136" i="11" s="1"/>
  <c r="W136" i="11"/>
  <c r="AK136" i="11" s="1"/>
  <c r="V136" i="11"/>
  <c r="U136" i="11"/>
  <c r="AJ136" i="11" s="1"/>
  <c r="S136" i="11"/>
  <c r="R136" i="11"/>
  <c r="AL136" i="11" s="1"/>
  <c r="O136" i="11"/>
  <c r="N136" i="11"/>
  <c r="M136" i="11"/>
  <c r="L136" i="11"/>
  <c r="K136" i="11"/>
  <c r="E136" i="11"/>
  <c r="A136" i="11"/>
  <c r="AM135" i="11"/>
  <c r="AD135" i="11"/>
  <c r="Z135" i="11"/>
  <c r="Y135" i="11"/>
  <c r="AF135" i="11" s="1"/>
  <c r="X135" i="11"/>
  <c r="AE135" i="11" s="1"/>
  <c r="W135" i="11"/>
  <c r="AK135" i="11" s="1"/>
  <c r="V135" i="11"/>
  <c r="U135" i="11"/>
  <c r="S135" i="11"/>
  <c r="R135" i="11"/>
  <c r="AL135" i="11" s="1"/>
  <c r="O135" i="11"/>
  <c r="N135" i="11"/>
  <c r="M135" i="11"/>
  <c r="L135" i="11"/>
  <c r="K135" i="11"/>
  <c r="E135" i="11"/>
  <c r="A135" i="11"/>
  <c r="AM134" i="11"/>
  <c r="AD134" i="11"/>
  <c r="Z134" i="11"/>
  <c r="Y134" i="11"/>
  <c r="AF134" i="11" s="1"/>
  <c r="X134" i="11"/>
  <c r="AE134" i="11" s="1"/>
  <c r="W134" i="11"/>
  <c r="AK134" i="11" s="1"/>
  <c r="V134" i="11"/>
  <c r="U134" i="11"/>
  <c r="AJ134" i="11" s="1"/>
  <c r="S134" i="11"/>
  <c r="R134" i="11"/>
  <c r="AL134" i="11" s="1"/>
  <c r="O134" i="11"/>
  <c r="N134" i="11"/>
  <c r="M134" i="11"/>
  <c r="L134" i="11"/>
  <c r="K134" i="11"/>
  <c r="E134" i="11"/>
  <c r="A134" i="11"/>
  <c r="AM133" i="11"/>
  <c r="AD133" i="11"/>
  <c r="Z133" i="11"/>
  <c r="Y133" i="11"/>
  <c r="AF133" i="11" s="1"/>
  <c r="X133" i="11"/>
  <c r="AE133" i="11" s="1"/>
  <c r="W133" i="11"/>
  <c r="AK133" i="11" s="1"/>
  <c r="V133" i="11"/>
  <c r="U133" i="11"/>
  <c r="S133" i="11"/>
  <c r="R133" i="11"/>
  <c r="AL133" i="11" s="1"/>
  <c r="O133" i="11"/>
  <c r="N133" i="11"/>
  <c r="M133" i="11"/>
  <c r="L133" i="11"/>
  <c r="K133" i="11"/>
  <c r="E133" i="11"/>
  <c r="A133" i="11"/>
  <c r="AM132" i="11"/>
  <c r="AD132" i="11"/>
  <c r="Z132" i="11"/>
  <c r="Y132" i="11"/>
  <c r="AF132" i="11" s="1"/>
  <c r="X132" i="11"/>
  <c r="AE132" i="11" s="1"/>
  <c r="W132" i="11"/>
  <c r="AK132" i="11" s="1"/>
  <c r="V132" i="11"/>
  <c r="AI132" i="11" s="1"/>
  <c r="U132" i="11"/>
  <c r="AJ132" i="11" s="1"/>
  <c r="S132" i="11"/>
  <c r="R132" i="11"/>
  <c r="AL132" i="11" s="1"/>
  <c r="O132" i="11"/>
  <c r="N132" i="11"/>
  <c r="M132" i="11"/>
  <c r="L132" i="11"/>
  <c r="K132" i="11"/>
  <c r="E132" i="11"/>
  <c r="A132" i="11"/>
  <c r="AM131" i="11"/>
  <c r="AD131" i="11"/>
  <c r="Z131" i="11"/>
  <c r="Y131" i="11"/>
  <c r="AF131" i="11" s="1"/>
  <c r="X131" i="11"/>
  <c r="AE131" i="11" s="1"/>
  <c r="W131" i="11"/>
  <c r="AK131" i="11" s="1"/>
  <c r="V131" i="11"/>
  <c r="U131" i="11"/>
  <c r="AJ131" i="11" s="1"/>
  <c r="S131" i="11"/>
  <c r="R131" i="11"/>
  <c r="AL131" i="11" s="1"/>
  <c r="O131" i="11"/>
  <c r="N131" i="11"/>
  <c r="M131" i="11"/>
  <c r="L131" i="11"/>
  <c r="K131" i="11"/>
  <c r="E131" i="11"/>
  <c r="A131" i="11"/>
  <c r="AM130" i="11"/>
  <c r="AD130" i="11"/>
  <c r="Z130" i="11"/>
  <c r="Y130" i="11"/>
  <c r="AF130" i="11" s="1"/>
  <c r="AG130" i="11" s="1"/>
  <c r="X130" i="11"/>
  <c r="AE130" i="11" s="1"/>
  <c r="W130" i="11"/>
  <c r="AK130" i="11" s="1"/>
  <c r="V130" i="11"/>
  <c r="U130" i="11"/>
  <c r="S130" i="11"/>
  <c r="R130" i="11"/>
  <c r="AL130" i="11" s="1"/>
  <c r="O130" i="11"/>
  <c r="N130" i="11"/>
  <c r="M130" i="11"/>
  <c r="L130" i="11"/>
  <c r="K130" i="11"/>
  <c r="E130" i="11"/>
  <c r="A130" i="11"/>
  <c r="AM129" i="11"/>
  <c r="AE129" i="11"/>
  <c r="AD129" i="11"/>
  <c r="Z129" i="11"/>
  <c r="Y129" i="11"/>
  <c r="AF129" i="11" s="1"/>
  <c r="X129" i="11"/>
  <c r="W129" i="11"/>
  <c r="AK129" i="11" s="1"/>
  <c r="V129" i="11"/>
  <c r="U129" i="11"/>
  <c r="S129" i="11"/>
  <c r="R129" i="11"/>
  <c r="AL129" i="11" s="1"/>
  <c r="O129" i="11"/>
  <c r="N129" i="11"/>
  <c r="M129" i="11"/>
  <c r="L129" i="11"/>
  <c r="K129" i="11"/>
  <c r="E129" i="11"/>
  <c r="A129" i="11"/>
  <c r="AM128" i="11"/>
  <c r="AD128" i="11"/>
  <c r="Z128" i="11"/>
  <c r="Y128" i="11"/>
  <c r="AF128" i="11" s="1"/>
  <c r="X128" i="11"/>
  <c r="AE128" i="11" s="1"/>
  <c r="W128" i="11"/>
  <c r="AK128" i="11" s="1"/>
  <c r="V128" i="11"/>
  <c r="U128" i="11"/>
  <c r="AJ128" i="11" s="1"/>
  <c r="S128" i="11"/>
  <c r="R128" i="11"/>
  <c r="AL128" i="11" s="1"/>
  <c r="O128" i="11"/>
  <c r="N128" i="11"/>
  <c r="M128" i="11"/>
  <c r="L128" i="11"/>
  <c r="K128" i="11"/>
  <c r="E128" i="11"/>
  <c r="A128" i="11"/>
  <c r="AM127" i="11"/>
  <c r="AD127" i="11"/>
  <c r="Z127" i="11"/>
  <c r="Y127" i="11"/>
  <c r="AF127" i="11" s="1"/>
  <c r="X127" i="11"/>
  <c r="AE127" i="11" s="1"/>
  <c r="W127" i="11"/>
  <c r="AK127" i="11" s="1"/>
  <c r="V127" i="11"/>
  <c r="U127" i="11"/>
  <c r="T127" i="11" s="1"/>
  <c r="S127" i="11"/>
  <c r="R127" i="11"/>
  <c r="AL127" i="11" s="1"/>
  <c r="O127" i="11"/>
  <c r="N127" i="11"/>
  <c r="M127" i="11"/>
  <c r="L127" i="11"/>
  <c r="K127" i="11"/>
  <c r="E127" i="11"/>
  <c r="A127" i="11"/>
  <c r="AM126" i="11"/>
  <c r="AD126" i="11"/>
  <c r="Z126" i="11"/>
  <c r="Y126" i="11"/>
  <c r="AF126" i="11" s="1"/>
  <c r="X126" i="11"/>
  <c r="AE126" i="11" s="1"/>
  <c r="W126" i="11"/>
  <c r="AK126" i="11" s="1"/>
  <c r="V126" i="11"/>
  <c r="U126" i="11"/>
  <c r="AJ126" i="11" s="1"/>
  <c r="S126" i="11"/>
  <c r="R126" i="11"/>
  <c r="AL126" i="11" s="1"/>
  <c r="O126" i="11"/>
  <c r="N126" i="11"/>
  <c r="M126" i="11"/>
  <c r="L126" i="11"/>
  <c r="K126" i="11"/>
  <c r="E126" i="11"/>
  <c r="A126" i="11"/>
  <c r="AM125" i="11"/>
  <c r="AD125" i="11"/>
  <c r="Z125" i="11"/>
  <c r="Y125" i="11"/>
  <c r="AF125" i="11" s="1"/>
  <c r="X125" i="11"/>
  <c r="AE125" i="11" s="1"/>
  <c r="W125" i="11"/>
  <c r="AK125" i="11" s="1"/>
  <c r="V125" i="11"/>
  <c r="U125" i="11"/>
  <c r="S125" i="11"/>
  <c r="R125" i="11"/>
  <c r="AL125" i="11" s="1"/>
  <c r="O125" i="11"/>
  <c r="N125" i="11"/>
  <c r="M125" i="11"/>
  <c r="L125" i="11"/>
  <c r="K125" i="11"/>
  <c r="E125" i="11"/>
  <c r="A125" i="11"/>
  <c r="AM124" i="11"/>
  <c r="AD124" i="11"/>
  <c r="Z124" i="11"/>
  <c r="Y124" i="11"/>
  <c r="AF124" i="11" s="1"/>
  <c r="X124" i="11"/>
  <c r="AE124" i="11" s="1"/>
  <c r="W124" i="11"/>
  <c r="AK124" i="11" s="1"/>
  <c r="V124" i="11"/>
  <c r="U124" i="11"/>
  <c r="AJ124" i="11" s="1"/>
  <c r="S124" i="11"/>
  <c r="R124" i="11"/>
  <c r="AL124" i="11" s="1"/>
  <c r="O124" i="11"/>
  <c r="N124" i="11"/>
  <c r="M124" i="11"/>
  <c r="L124" i="11"/>
  <c r="K124" i="11"/>
  <c r="E124" i="11"/>
  <c r="A124" i="11"/>
  <c r="AM123" i="11"/>
  <c r="AD123" i="11"/>
  <c r="Z123" i="11"/>
  <c r="Y123" i="11"/>
  <c r="AF123" i="11" s="1"/>
  <c r="X123" i="11"/>
  <c r="AE123" i="11" s="1"/>
  <c r="W123" i="11"/>
  <c r="AK123" i="11" s="1"/>
  <c r="V123" i="11"/>
  <c r="U123" i="11"/>
  <c r="T123" i="11" s="1"/>
  <c r="S123" i="11"/>
  <c r="R123" i="11"/>
  <c r="AL123" i="11" s="1"/>
  <c r="O123" i="11"/>
  <c r="N123" i="11"/>
  <c r="M123" i="11"/>
  <c r="L123" i="11"/>
  <c r="K123" i="11"/>
  <c r="E123" i="11"/>
  <c r="A123" i="11"/>
  <c r="AM122" i="11"/>
  <c r="AD122" i="11"/>
  <c r="Z122" i="11"/>
  <c r="Y122" i="11"/>
  <c r="AF122" i="11" s="1"/>
  <c r="X122" i="11"/>
  <c r="AE122" i="11" s="1"/>
  <c r="AG122" i="11" s="1"/>
  <c r="W122" i="11"/>
  <c r="AK122" i="11" s="1"/>
  <c r="V122" i="11"/>
  <c r="U122" i="11"/>
  <c r="T122" i="11" s="1"/>
  <c r="S122" i="11"/>
  <c r="R122" i="11"/>
  <c r="AL122" i="11" s="1"/>
  <c r="O122" i="11"/>
  <c r="N122" i="11"/>
  <c r="M122" i="11"/>
  <c r="L122" i="11"/>
  <c r="K122" i="11"/>
  <c r="E122" i="11"/>
  <c r="A122" i="11"/>
  <c r="AM121" i="11"/>
  <c r="AD121" i="11"/>
  <c r="Z121" i="11"/>
  <c r="Y121" i="11"/>
  <c r="AF121" i="11" s="1"/>
  <c r="X121" i="11"/>
  <c r="AE121" i="11" s="1"/>
  <c r="W121" i="11"/>
  <c r="AK121" i="11" s="1"/>
  <c r="V121" i="11"/>
  <c r="U121" i="11"/>
  <c r="AJ121" i="11" s="1"/>
  <c r="S121" i="11"/>
  <c r="R121" i="11"/>
  <c r="AL121" i="11" s="1"/>
  <c r="O121" i="11"/>
  <c r="N121" i="11"/>
  <c r="M121" i="11"/>
  <c r="L121" i="11"/>
  <c r="K121" i="11"/>
  <c r="E121" i="11"/>
  <c r="A121" i="11"/>
  <c r="AM120" i="11"/>
  <c r="AD120" i="11"/>
  <c r="Z120" i="11"/>
  <c r="Y120" i="11"/>
  <c r="AF120" i="11" s="1"/>
  <c r="X120" i="11"/>
  <c r="AE120" i="11" s="1"/>
  <c r="W120" i="11"/>
  <c r="AK120" i="11" s="1"/>
  <c r="V120" i="11"/>
  <c r="U120" i="11"/>
  <c r="AJ120" i="11" s="1"/>
  <c r="S120" i="11"/>
  <c r="R120" i="11"/>
  <c r="AL120" i="11" s="1"/>
  <c r="O120" i="11"/>
  <c r="N120" i="11"/>
  <c r="M120" i="11"/>
  <c r="L120" i="11"/>
  <c r="K120" i="11"/>
  <c r="E120" i="11"/>
  <c r="A120" i="11"/>
  <c r="AM119" i="11"/>
  <c r="AD119" i="11"/>
  <c r="Z119" i="11"/>
  <c r="Y119" i="11"/>
  <c r="AF119" i="11" s="1"/>
  <c r="X119" i="11"/>
  <c r="AE119" i="11" s="1"/>
  <c r="W119" i="11"/>
  <c r="AK119" i="11" s="1"/>
  <c r="V119" i="11"/>
  <c r="U119" i="11"/>
  <c r="AJ119" i="11" s="1"/>
  <c r="S119" i="11"/>
  <c r="R119" i="11"/>
  <c r="AL119" i="11" s="1"/>
  <c r="O119" i="11"/>
  <c r="N119" i="11"/>
  <c r="M119" i="11"/>
  <c r="L119" i="11"/>
  <c r="K119" i="11"/>
  <c r="E119" i="11"/>
  <c r="A119" i="11"/>
  <c r="AM118" i="11"/>
  <c r="AD118" i="11"/>
  <c r="Z118" i="11"/>
  <c r="Y118" i="11"/>
  <c r="AF118" i="11" s="1"/>
  <c r="X118" i="11"/>
  <c r="AE118" i="11" s="1"/>
  <c r="W118" i="11"/>
  <c r="AK118" i="11" s="1"/>
  <c r="V118" i="11"/>
  <c r="U118" i="11"/>
  <c r="S118" i="11"/>
  <c r="R118" i="11"/>
  <c r="AL118" i="11" s="1"/>
  <c r="O118" i="11"/>
  <c r="N118" i="11"/>
  <c r="M118" i="11"/>
  <c r="L118" i="11"/>
  <c r="K118" i="11"/>
  <c r="E118" i="11"/>
  <c r="A118" i="11"/>
  <c r="AM117" i="11"/>
  <c r="AD117" i="11"/>
  <c r="Z117" i="11"/>
  <c r="Y117" i="11"/>
  <c r="AF117" i="11" s="1"/>
  <c r="X117" i="11"/>
  <c r="AE117" i="11" s="1"/>
  <c r="W117" i="11"/>
  <c r="AK117" i="11" s="1"/>
  <c r="V117" i="11"/>
  <c r="U117" i="11"/>
  <c r="S117" i="11"/>
  <c r="R117" i="11"/>
  <c r="AL117" i="11" s="1"/>
  <c r="O117" i="11"/>
  <c r="N117" i="11"/>
  <c r="M117" i="11"/>
  <c r="L117" i="11"/>
  <c r="K117" i="11"/>
  <c r="E117" i="11"/>
  <c r="A117" i="11"/>
  <c r="AM116" i="11"/>
  <c r="AD116" i="11"/>
  <c r="Z116" i="11"/>
  <c r="Y116" i="11"/>
  <c r="AF116" i="11" s="1"/>
  <c r="X116" i="11"/>
  <c r="AE116" i="11" s="1"/>
  <c r="W116" i="11"/>
  <c r="AK116" i="11" s="1"/>
  <c r="V116" i="11"/>
  <c r="U116" i="11"/>
  <c r="AJ116" i="11" s="1"/>
  <c r="S116" i="11"/>
  <c r="R116" i="11"/>
  <c r="AL116" i="11" s="1"/>
  <c r="O116" i="11"/>
  <c r="N116" i="11"/>
  <c r="M116" i="11"/>
  <c r="L116" i="11"/>
  <c r="K116" i="11"/>
  <c r="E116" i="11"/>
  <c r="A116" i="11"/>
  <c r="AM115" i="11"/>
  <c r="AD115" i="11"/>
  <c r="Z115" i="11"/>
  <c r="Y115" i="11"/>
  <c r="AF115" i="11" s="1"/>
  <c r="X115" i="11"/>
  <c r="AE115" i="11" s="1"/>
  <c r="W115" i="11"/>
  <c r="AK115" i="11" s="1"/>
  <c r="V115" i="11"/>
  <c r="U115" i="11"/>
  <c r="T115" i="11" s="1"/>
  <c r="S115" i="11"/>
  <c r="R115" i="11"/>
  <c r="AL115" i="11" s="1"/>
  <c r="O115" i="11"/>
  <c r="N115" i="11"/>
  <c r="M115" i="11"/>
  <c r="L115" i="11"/>
  <c r="K115" i="11"/>
  <c r="E115" i="11"/>
  <c r="A115" i="11"/>
  <c r="AM114" i="11"/>
  <c r="AD114" i="11"/>
  <c r="Z114" i="11"/>
  <c r="Y114" i="11"/>
  <c r="AF114" i="11" s="1"/>
  <c r="X114" i="11"/>
  <c r="AE114" i="11" s="1"/>
  <c r="W114" i="11"/>
  <c r="AK114" i="11" s="1"/>
  <c r="V114" i="11"/>
  <c r="U114" i="11"/>
  <c r="AJ114" i="11" s="1"/>
  <c r="S114" i="11"/>
  <c r="R114" i="11"/>
  <c r="AL114" i="11" s="1"/>
  <c r="O114" i="11"/>
  <c r="N114" i="11"/>
  <c r="M114" i="11"/>
  <c r="L114" i="11"/>
  <c r="K114" i="11"/>
  <c r="E114" i="11"/>
  <c r="A114" i="11"/>
  <c r="AM113" i="11"/>
  <c r="AD113" i="11"/>
  <c r="Z113" i="11"/>
  <c r="Y113" i="11"/>
  <c r="AF113" i="11" s="1"/>
  <c r="X113" i="11"/>
  <c r="AE113" i="11" s="1"/>
  <c r="W113" i="11"/>
  <c r="AK113" i="11" s="1"/>
  <c r="V113" i="11"/>
  <c r="U113" i="11"/>
  <c r="AJ113" i="11" s="1"/>
  <c r="S113" i="11"/>
  <c r="R113" i="11"/>
  <c r="AL113" i="11" s="1"/>
  <c r="O113" i="11"/>
  <c r="N113" i="11"/>
  <c r="M113" i="11"/>
  <c r="L113" i="11"/>
  <c r="K113" i="11"/>
  <c r="E113" i="11"/>
  <c r="A113" i="11"/>
  <c r="AM112" i="11"/>
  <c r="AD112" i="11"/>
  <c r="Z112" i="11"/>
  <c r="Y112" i="11"/>
  <c r="AF112" i="11" s="1"/>
  <c r="X112" i="11"/>
  <c r="AE112" i="11" s="1"/>
  <c r="W112" i="11"/>
  <c r="AK112" i="11" s="1"/>
  <c r="V112" i="11"/>
  <c r="U112" i="11"/>
  <c r="AJ112" i="11" s="1"/>
  <c r="S112" i="11"/>
  <c r="R112" i="11"/>
  <c r="AL112" i="11" s="1"/>
  <c r="O112" i="11"/>
  <c r="N112" i="11"/>
  <c r="M112" i="11"/>
  <c r="L112" i="11"/>
  <c r="K112" i="11"/>
  <c r="E112" i="11"/>
  <c r="A112" i="11"/>
  <c r="AM111" i="11"/>
  <c r="AD111" i="11"/>
  <c r="Z111" i="11"/>
  <c r="Y111" i="11"/>
  <c r="AF111" i="11" s="1"/>
  <c r="X111" i="11"/>
  <c r="AE111" i="11" s="1"/>
  <c r="W111" i="11"/>
  <c r="AK111" i="11" s="1"/>
  <c r="V111" i="11"/>
  <c r="U111" i="11"/>
  <c r="AJ111" i="11" s="1"/>
  <c r="S111" i="11"/>
  <c r="R111" i="11"/>
  <c r="AL111" i="11" s="1"/>
  <c r="O111" i="11"/>
  <c r="N111" i="11"/>
  <c r="M111" i="11"/>
  <c r="L111" i="11"/>
  <c r="K111" i="11"/>
  <c r="E111" i="11"/>
  <c r="A111" i="11"/>
  <c r="AM110" i="11"/>
  <c r="AD110" i="11"/>
  <c r="Z110" i="11"/>
  <c r="Y110" i="11"/>
  <c r="AF110" i="11" s="1"/>
  <c r="X110" i="11"/>
  <c r="AE110" i="11" s="1"/>
  <c r="W110" i="11"/>
  <c r="AK110" i="11" s="1"/>
  <c r="V110" i="11"/>
  <c r="U110" i="11"/>
  <c r="S110" i="11"/>
  <c r="R110" i="11"/>
  <c r="AL110" i="11" s="1"/>
  <c r="O110" i="11"/>
  <c r="N110" i="11"/>
  <c r="M110" i="11"/>
  <c r="L110" i="11"/>
  <c r="K110" i="11"/>
  <c r="E110" i="11"/>
  <c r="A110" i="11"/>
  <c r="AM109" i="11"/>
  <c r="AD109" i="11"/>
  <c r="Z109" i="11"/>
  <c r="Y109" i="11"/>
  <c r="AF109" i="11" s="1"/>
  <c r="X109" i="11"/>
  <c r="AE109" i="11" s="1"/>
  <c r="W109" i="11"/>
  <c r="AK109" i="11" s="1"/>
  <c r="V109" i="11"/>
  <c r="U109" i="11"/>
  <c r="S109" i="11"/>
  <c r="R109" i="11"/>
  <c r="AL109" i="11" s="1"/>
  <c r="O109" i="11"/>
  <c r="N109" i="11"/>
  <c r="M109" i="11"/>
  <c r="L109" i="11"/>
  <c r="K109" i="11"/>
  <c r="E109" i="11"/>
  <c r="A109" i="11"/>
  <c r="AM108" i="11"/>
  <c r="AD108" i="11"/>
  <c r="Z108" i="11"/>
  <c r="Y108" i="11"/>
  <c r="AF108" i="11" s="1"/>
  <c r="X108" i="11"/>
  <c r="AE108" i="11" s="1"/>
  <c r="W108" i="11"/>
  <c r="AK108" i="11" s="1"/>
  <c r="V108" i="11"/>
  <c r="U108" i="11"/>
  <c r="AJ108" i="11" s="1"/>
  <c r="T108" i="11"/>
  <c r="S108" i="11"/>
  <c r="R108" i="11"/>
  <c r="AL108" i="11" s="1"/>
  <c r="O108" i="11"/>
  <c r="N108" i="11"/>
  <c r="M108" i="11"/>
  <c r="L108" i="11"/>
  <c r="K108" i="11"/>
  <c r="E108" i="11"/>
  <c r="A108" i="11"/>
  <c r="AM107" i="11"/>
  <c r="AD107" i="11"/>
  <c r="Z107" i="11"/>
  <c r="Y107" i="11"/>
  <c r="AF107" i="11" s="1"/>
  <c r="X107" i="11"/>
  <c r="AE107" i="11" s="1"/>
  <c r="W107" i="11"/>
  <c r="AK107" i="11" s="1"/>
  <c r="V107" i="11"/>
  <c r="U107" i="11"/>
  <c r="AJ107" i="11" s="1"/>
  <c r="S107" i="11"/>
  <c r="R107" i="11"/>
  <c r="AL107" i="11" s="1"/>
  <c r="O107" i="11"/>
  <c r="N107" i="11"/>
  <c r="M107" i="11"/>
  <c r="L107" i="11"/>
  <c r="K107" i="11"/>
  <c r="E107" i="11"/>
  <c r="A107" i="11"/>
  <c r="AM106" i="11"/>
  <c r="AD106" i="11"/>
  <c r="Z106" i="11"/>
  <c r="Y106" i="11"/>
  <c r="AF106" i="11" s="1"/>
  <c r="X106" i="11"/>
  <c r="AE106" i="11" s="1"/>
  <c r="W106" i="11"/>
  <c r="AK106" i="11" s="1"/>
  <c r="V106" i="11"/>
  <c r="U106" i="11"/>
  <c r="AJ106" i="11" s="1"/>
  <c r="S106" i="11"/>
  <c r="R106" i="11"/>
  <c r="AL106" i="11" s="1"/>
  <c r="O106" i="11"/>
  <c r="N106" i="11"/>
  <c r="M106" i="11"/>
  <c r="L106" i="11"/>
  <c r="K106" i="11"/>
  <c r="E106" i="11"/>
  <c r="A106" i="11"/>
  <c r="AM105" i="11"/>
  <c r="AD105" i="11"/>
  <c r="Z105" i="11"/>
  <c r="Y105" i="11"/>
  <c r="AF105" i="11" s="1"/>
  <c r="X105" i="11"/>
  <c r="AE105" i="11" s="1"/>
  <c r="W105" i="11"/>
  <c r="AK105" i="11" s="1"/>
  <c r="V105" i="11"/>
  <c r="U105" i="11"/>
  <c r="S105" i="11"/>
  <c r="R105" i="11"/>
  <c r="AL105" i="11" s="1"/>
  <c r="O105" i="11"/>
  <c r="N105" i="11"/>
  <c r="M105" i="11"/>
  <c r="L105" i="11"/>
  <c r="K105" i="11"/>
  <c r="E105" i="11"/>
  <c r="A105" i="11"/>
  <c r="AM104" i="11"/>
  <c r="AD104" i="11"/>
  <c r="Z104" i="11"/>
  <c r="Y104" i="11"/>
  <c r="AF104" i="11" s="1"/>
  <c r="X104" i="11"/>
  <c r="AE104" i="11" s="1"/>
  <c r="W104" i="11"/>
  <c r="AK104" i="11" s="1"/>
  <c r="V104" i="11"/>
  <c r="U104" i="11"/>
  <c r="S104" i="11"/>
  <c r="R104" i="11"/>
  <c r="AL104" i="11" s="1"/>
  <c r="O104" i="11"/>
  <c r="N104" i="11"/>
  <c r="M104" i="11"/>
  <c r="L104" i="11"/>
  <c r="K104" i="11"/>
  <c r="E104" i="11"/>
  <c r="A104" i="11"/>
  <c r="AM103" i="11"/>
  <c r="AD103" i="11"/>
  <c r="Z103" i="11"/>
  <c r="Y103" i="11"/>
  <c r="AF103" i="11" s="1"/>
  <c r="X103" i="11"/>
  <c r="AE103" i="11" s="1"/>
  <c r="W103" i="11"/>
  <c r="AK103" i="11" s="1"/>
  <c r="V103" i="11"/>
  <c r="U103" i="11"/>
  <c r="AJ103" i="11" s="1"/>
  <c r="T103" i="11"/>
  <c r="S103" i="11"/>
  <c r="R103" i="11"/>
  <c r="AL103" i="11" s="1"/>
  <c r="O103" i="11"/>
  <c r="N103" i="11"/>
  <c r="M103" i="11"/>
  <c r="L103" i="11"/>
  <c r="K103" i="11"/>
  <c r="E103" i="11"/>
  <c r="A103" i="11"/>
  <c r="AM102" i="11"/>
  <c r="AD102" i="11"/>
  <c r="Z102" i="11"/>
  <c r="Y102" i="11"/>
  <c r="AF102" i="11" s="1"/>
  <c r="X102" i="11"/>
  <c r="AE102" i="11" s="1"/>
  <c r="W102" i="11"/>
  <c r="AK102" i="11" s="1"/>
  <c r="V102" i="11"/>
  <c r="U102" i="11"/>
  <c r="T102" i="11" s="1"/>
  <c r="S102" i="11"/>
  <c r="R102" i="11"/>
  <c r="AL102" i="11" s="1"/>
  <c r="O102" i="11"/>
  <c r="N102" i="11"/>
  <c r="M102" i="11"/>
  <c r="L102" i="11"/>
  <c r="K102" i="11"/>
  <c r="E102" i="11"/>
  <c r="A102" i="11"/>
  <c r="AM101" i="11"/>
  <c r="AD101" i="11"/>
  <c r="Z101" i="11"/>
  <c r="Y101" i="11"/>
  <c r="AF101" i="11" s="1"/>
  <c r="X101" i="11"/>
  <c r="AE101" i="11" s="1"/>
  <c r="W101" i="11"/>
  <c r="AK101" i="11" s="1"/>
  <c r="V101" i="11"/>
  <c r="U101" i="11"/>
  <c r="AJ101" i="11" s="1"/>
  <c r="S101" i="11"/>
  <c r="R101" i="11"/>
  <c r="AL101" i="11" s="1"/>
  <c r="O101" i="11"/>
  <c r="N101" i="11"/>
  <c r="M101" i="11"/>
  <c r="L101" i="11"/>
  <c r="K101" i="11"/>
  <c r="E101" i="11"/>
  <c r="A101" i="11"/>
  <c r="AM100" i="11"/>
  <c r="AD100" i="11"/>
  <c r="Z100" i="11"/>
  <c r="Y100" i="11"/>
  <c r="AF100" i="11" s="1"/>
  <c r="X100" i="11"/>
  <c r="AE100" i="11" s="1"/>
  <c r="W100" i="11"/>
  <c r="AK100" i="11" s="1"/>
  <c r="V100" i="11"/>
  <c r="AI100" i="11" s="1"/>
  <c r="U100" i="11"/>
  <c r="T100" i="11" s="1"/>
  <c r="S100" i="11"/>
  <c r="R100" i="11"/>
  <c r="AL100" i="11" s="1"/>
  <c r="O100" i="11"/>
  <c r="N100" i="11"/>
  <c r="M100" i="11"/>
  <c r="L100" i="11"/>
  <c r="K100" i="11"/>
  <c r="E100" i="11"/>
  <c r="A100" i="11"/>
  <c r="AM99" i="11"/>
  <c r="AD99" i="11"/>
  <c r="Z99" i="11"/>
  <c r="Y99" i="11"/>
  <c r="AF99" i="11" s="1"/>
  <c r="X99" i="11"/>
  <c r="AE99" i="11" s="1"/>
  <c r="AH99" i="11" s="1"/>
  <c r="W99" i="11"/>
  <c r="AK99" i="11" s="1"/>
  <c r="V99" i="11"/>
  <c r="U99" i="11"/>
  <c r="AJ99" i="11" s="1"/>
  <c r="S99" i="11"/>
  <c r="R99" i="11"/>
  <c r="AL99" i="11" s="1"/>
  <c r="O99" i="11"/>
  <c r="N99" i="11"/>
  <c r="M99" i="11"/>
  <c r="L99" i="11"/>
  <c r="K99" i="11"/>
  <c r="E99" i="11"/>
  <c r="A99" i="11"/>
  <c r="AM98" i="11"/>
  <c r="AD98" i="11"/>
  <c r="Z98" i="11"/>
  <c r="Y98" i="11"/>
  <c r="AF98" i="11" s="1"/>
  <c r="X98" i="11"/>
  <c r="AE98" i="11" s="1"/>
  <c r="W98" i="11"/>
  <c r="AK98" i="11" s="1"/>
  <c r="V98" i="11"/>
  <c r="U98" i="11"/>
  <c r="T98" i="11" s="1"/>
  <c r="S98" i="11"/>
  <c r="R98" i="11"/>
  <c r="AL98" i="11" s="1"/>
  <c r="O98" i="11"/>
  <c r="N98" i="11"/>
  <c r="M98" i="11"/>
  <c r="L98" i="11"/>
  <c r="K98" i="11"/>
  <c r="E98" i="11"/>
  <c r="A98" i="11"/>
  <c r="AM97" i="11"/>
  <c r="AD97" i="11"/>
  <c r="Z97" i="11"/>
  <c r="Y97" i="11"/>
  <c r="AF97" i="11" s="1"/>
  <c r="X97" i="11"/>
  <c r="AE97" i="11" s="1"/>
  <c r="W97" i="11"/>
  <c r="AK97" i="11" s="1"/>
  <c r="V97" i="11"/>
  <c r="U97" i="11"/>
  <c r="AI97" i="11" s="1"/>
  <c r="S97" i="11"/>
  <c r="R97" i="11"/>
  <c r="AL97" i="11" s="1"/>
  <c r="O97" i="11"/>
  <c r="N97" i="11"/>
  <c r="M97" i="11"/>
  <c r="L97" i="11"/>
  <c r="K97" i="11"/>
  <c r="E97" i="11"/>
  <c r="A97" i="11"/>
  <c r="AM96" i="11"/>
  <c r="AD96" i="11"/>
  <c r="Z96" i="11"/>
  <c r="Y96" i="11"/>
  <c r="AF96" i="11" s="1"/>
  <c r="X96" i="11"/>
  <c r="AE96" i="11" s="1"/>
  <c r="W96" i="11"/>
  <c r="AK96" i="11" s="1"/>
  <c r="V96" i="11"/>
  <c r="U96" i="11"/>
  <c r="T96" i="11" s="1"/>
  <c r="S96" i="11"/>
  <c r="R96" i="11"/>
  <c r="AL96" i="11" s="1"/>
  <c r="O96" i="11"/>
  <c r="N96" i="11"/>
  <c r="M96" i="11"/>
  <c r="L96" i="11"/>
  <c r="K96" i="11"/>
  <c r="E96" i="11"/>
  <c r="A96" i="11"/>
  <c r="AM95" i="11"/>
  <c r="AD95" i="11"/>
  <c r="Z95" i="11"/>
  <c r="Y95" i="11"/>
  <c r="AF95" i="11" s="1"/>
  <c r="X95" i="11"/>
  <c r="AE95" i="11" s="1"/>
  <c r="W95" i="11"/>
  <c r="AK95" i="11" s="1"/>
  <c r="V95" i="11"/>
  <c r="U95" i="11"/>
  <c r="AJ95" i="11" s="1"/>
  <c r="S95" i="11"/>
  <c r="R95" i="11"/>
  <c r="AL95" i="11" s="1"/>
  <c r="O95" i="11"/>
  <c r="N95" i="11"/>
  <c r="M95" i="11"/>
  <c r="L95" i="11"/>
  <c r="K95" i="11"/>
  <c r="E95" i="11"/>
  <c r="A95" i="11"/>
  <c r="AM94" i="11"/>
  <c r="AD94" i="11"/>
  <c r="Z94" i="11"/>
  <c r="Y94" i="11"/>
  <c r="AF94" i="11" s="1"/>
  <c r="X94" i="11"/>
  <c r="AE94" i="11" s="1"/>
  <c r="W94" i="11"/>
  <c r="AK94" i="11" s="1"/>
  <c r="V94" i="11"/>
  <c r="U94" i="11"/>
  <c r="T94" i="11" s="1"/>
  <c r="S94" i="11"/>
  <c r="R94" i="11"/>
  <c r="AL94" i="11" s="1"/>
  <c r="O94" i="11"/>
  <c r="N94" i="11"/>
  <c r="M94" i="11"/>
  <c r="L94" i="11"/>
  <c r="K94" i="11"/>
  <c r="E94" i="11"/>
  <c r="A94" i="11"/>
  <c r="AM93" i="11"/>
  <c r="AD93" i="11"/>
  <c r="Z93" i="11"/>
  <c r="Y93" i="11"/>
  <c r="AF93" i="11" s="1"/>
  <c r="X93" i="11"/>
  <c r="AE93" i="11" s="1"/>
  <c r="W93" i="11"/>
  <c r="AK93" i="11" s="1"/>
  <c r="V93" i="11"/>
  <c r="U93" i="11"/>
  <c r="S93" i="11"/>
  <c r="R93" i="11"/>
  <c r="AL93" i="11" s="1"/>
  <c r="O93" i="11"/>
  <c r="N93" i="11"/>
  <c r="M93" i="11"/>
  <c r="L93" i="11"/>
  <c r="K93" i="11"/>
  <c r="E93" i="11"/>
  <c r="A93" i="11"/>
  <c r="AM92" i="11"/>
  <c r="AD92" i="11"/>
  <c r="Z92" i="11"/>
  <c r="Y92" i="11"/>
  <c r="AF92" i="11" s="1"/>
  <c r="X92" i="11"/>
  <c r="AE92" i="11" s="1"/>
  <c r="W92" i="11"/>
  <c r="AK92" i="11" s="1"/>
  <c r="V92" i="11"/>
  <c r="U92" i="11"/>
  <c r="S92" i="11"/>
  <c r="R92" i="11"/>
  <c r="AL92" i="11" s="1"/>
  <c r="O92" i="11"/>
  <c r="N92" i="11"/>
  <c r="M92" i="11"/>
  <c r="L92" i="11"/>
  <c r="K92" i="11"/>
  <c r="E92" i="11"/>
  <c r="A92" i="11"/>
  <c r="AM91" i="11"/>
  <c r="AD91" i="11"/>
  <c r="Z91" i="11"/>
  <c r="Y91" i="11"/>
  <c r="AF91" i="11" s="1"/>
  <c r="X91" i="11"/>
  <c r="AE91" i="11" s="1"/>
  <c r="W91" i="11"/>
  <c r="AK91" i="11" s="1"/>
  <c r="V91" i="11"/>
  <c r="U91" i="11"/>
  <c r="T91" i="11" s="1"/>
  <c r="S91" i="11"/>
  <c r="R91" i="11"/>
  <c r="AL91" i="11" s="1"/>
  <c r="O91" i="11"/>
  <c r="N91" i="11"/>
  <c r="M91" i="11"/>
  <c r="L91" i="11"/>
  <c r="K91" i="11"/>
  <c r="E91" i="11"/>
  <c r="A91" i="11"/>
  <c r="AM90" i="11"/>
  <c r="AD90" i="11"/>
  <c r="Z90" i="11"/>
  <c r="Y90" i="11"/>
  <c r="AF90" i="11" s="1"/>
  <c r="X90" i="11"/>
  <c r="AE90" i="11" s="1"/>
  <c r="W90" i="11"/>
  <c r="AK90" i="11" s="1"/>
  <c r="V90" i="11"/>
  <c r="U90" i="11"/>
  <c r="S90" i="11"/>
  <c r="R90" i="11"/>
  <c r="AL90" i="11" s="1"/>
  <c r="O90" i="11"/>
  <c r="N90" i="11"/>
  <c r="M90" i="11"/>
  <c r="L90" i="11"/>
  <c r="K90" i="11"/>
  <c r="E90" i="11"/>
  <c r="A90" i="11"/>
  <c r="AM89" i="11"/>
  <c r="AD89" i="11"/>
  <c r="Z89" i="11"/>
  <c r="Y89" i="11"/>
  <c r="AF89" i="11" s="1"/>
  <c r="X89" i="11"/>
  <c r="AE89" i="11" s="1"/>
  <c r="W89" i="11"/>
  <c r="AK89" i="11" s="1"/>
  <c r="V89" i="11"/>
  <c r="U89" i="11"/>
  <c r="T89" i="11" s="1"/>
  <c r="S89" i="11"/>
  <c r="R89" i="11"/>
  <c r="AL89" i="11" s="1"/>
  <c r="O89" i="11"/>
  <c r="N89" i="11"/>
  <c r="M89" i="11"/>
  <c r="L89" i="11"/>
  <c r="K89" i="11"/>
  <c r="E89" i="11"/>
  <c r="A89" i="11"/>
  <c r="AM88" i="11"/>
  <c r="AD88" i="11"/>
  <c r="Z88" i="11"/>
  <c r="Y88" i="11"/>
  <c r="AF88" i="11" s="1"/>
  <c r="X88" i="11"/>
  <c r="AE88" i="11" s="1"/>
  <c r="W88" i="11"/>
  <c r="AK88" i="11" s="1"/>
  <c r="V88" i="11"/>
  <c r="U88" i="11"/>
  <c r="S88" i="11"/>
  <c r="R88" i="11"/>
  <c r="AL88" i="11" s="1"/>
  <c r="O88" i="11"/>
  <c r="N88" i="11"/>
  <c r="M88" i="11"/>
  <c r="L88" i="11"/>
  <c r="K88" i="11"/>
  <c r="E88" i="11"/>
  <c r="A88" i="11"/>
  <c r="AM87" i="11"/>
  <c r="AD87" i="11"/>
  <c r="Z87" i="11"/>
  <c r="Y87" i="11"/>
  <c r="AF87" i="11" s="1"/>
  <c r="X87" i="11"/>
  <c r="AE87" i="11" s="1"/>
  <c r="W87" i="11"/>
  <c r="AK87" i="11" s="1"/>
  <c r="V87" i="11"/>
  <c r="U87" i="11"/>
  <c r="T87" i="11" s="1"/>
  <c r="S87" i="11"/>
  <c r="R87" i="11"/>
  <c r="AL87" i="11" s="1"/>
  <c r="O87" i="11"/>
  <c r="N87" i="11"/>
  <c r="M87" i="11"/>
  <c r="L87" i="11"/>
  <c r="K87" i="11"/>
  <c r="E87" i="11"/>
  <c r="A87" i="11"/>
  <c r="AM86" i="11"/>
  <c r="AD86" i="11"/>
  <c r="Z86" i="11"/>
  <c r="Y86" i="11"/>
  <c r="AF86" i="11" s="1"/>
  <c r="X86" i="11"/>
  <c r="AE86" i="11" s="1"/>
  <c r="W86" i="11"/>
  <c r="AK86" i="11" s="1"/>
  <c r="V86" i="11"/>
  <c r="U86" i="11"/>
  <c r="T86" i="11" s="1"/>
  <c r="S86" i="11"/>
  <c r="R86" i="11"/>
  <c r="AL86" i="11" s="1"/>
  <c r="O86" i="11"/>
  <c r="N86" i="11"/>
  <c r="M86" i="11"/>
  <c r="L86" i="11"/>
  <c r="K86" i="11"/>
  <c r="E86" i="11"/>
  <c r="A86" i="11"/>
  <c r="AM85" i="11"/>
  <c r="AD85" i="11"/>
  <c r="Z85" i="11"/>
  <c r="Y85" i="11"/>
  <c r="AF85" i="11" s="1"/>
  <c r="X85" i="11"/>
  <c r="AE85" i="11" s="1"/>
  <c r="W85" i="11"/>
  <c r="AK85" i="11" s="1"/>
  <c r="V85" i="11"/>
  <c r="U85" i="11"/>
  <c r="AJ85" i="11" s="1"/>
  <c r="S85" i="11"/>
  <c r="R85" i="11"/>
  <c r="AL85" i="11" s="1"/>
  <c r="O85" i="11"/>
  <c r="N85" i="11"/>
  <c r="M85" i="11"/>
  <c r="L85" i="11"/>
  <c r="K85" i="11"/>
  <c r="E85" i="11"/>
  <c r="A85" i="11"/>
  <c r="AM84" i="11"/>
  <c r="AD84" i="11"/>
  <c r="Z84" i="11"/>
  <c r="Y84" i="11"/>
  <c r="AF84" i="11" s="1"/>
  <c r="X84" i="11"/>
  <c r="AE84" i="11" s="1"/>
  <c r="W84" i="11"/>
  <c r="AK84" i="11" s="1"/>
  <c r="V84" i="11"/>
  <c r="U84" i="11"/>
  <c r="AJ84" i="11" s="1"/>
  <c r="S84" i="11"/>
  <c r="R84" i="11"/>
  <c r="AL84" i="11" s="1"/>
  <c r="O84" i="11"/>
  <c r="N84" i="11"/>
  <c r="M84" i="11"/>
  <c r="L84" i="11"/>
  <c r="K84" i="11"/>
  <c r="E84" i="11"/>
  <c r="A84" i="11"/>
  <c r="AM83" i="11"/>
  <c r="AD83" i="11"/>
  <c r="Z83" i="11"/>
  <c r="Y83" i="11"/>
  <c r="AF83" i="11" s="1"/>
  <c r="X83" i="11"/>
  <c r="AE83" i="11" s="1"/>
  <c r="W83" i="11"/>
  <c r="AK83" i="11" s="1"/>
  <c r="V83" i="11"/>
  <c r="U83" i="11"/>
  <c r="S83" i="11"/>
  <c r="R83" i="11"/>
  <c r="AL83" i="11" s="1"/>
  <c r="O83" i="11"/>
  <c r="N83" i="11"/>
  <c r="M83" i="11"/>
  <c r="L83" i="11"/>
  <c r="K83" i="11"/>
  <c r="E83" i="11"/>
  <c r="A83" i="11"/>
  <c r="AM82" i="11"/>
  <c r="AD82" i="11"/>
  <c r="Z82" i="11"/>
  <c r="Y82" i="11"/>
  <c r="AF82" i="11" s="1"/>
  <c r="X82" i="11"/>
  <c r="AE82" i="11" s="1"/>
  <c r="W82" i="11"/>
  <c r="AK82" i="11" s="1"/>
  <c r="V82" i="11"/>
  <c r="U82" i="11"/>
  <c r="S82" i="11"/>
  <c r="R82" i="11"/>
  <c r="AL82" i="11" s="1"/>
  <c r="O82" i="11"/>
  <c r="N82" i="11"/>
  <c r="M82" i="11"/>
  <c r="L82" i="11"/>
  <c r="K82" i="11"/>
  <c r="E82" i="11"/>
  <c r="A82" i="11"/>
  <c r="AM81" i="11"/>
  <c r="AD81" i="11"/>
  <c r="Z81" i="11"/>
  <c r="Y81" i="11"/>
  <c r="AF81" i="11" s="1"/>
  <c r="X81" i="11"/>
  <c r="AE81" i="11" s="1"/>
  <c r="W81" i="11"/>
  <c r="AK81" i="11" s="1"/>
  <c r="V81" i="11"/>
  <c r="U81" i="11"/>
  <c r="AJ81" i="11" s="1"/>
  <c r="T81" i="11"/>
  <c r="S81" i="11"/>
  <c r="R81" i="11"/>
  <c r="AL81" i="11" s="1"/>
  <c r="O81" i="11"/>
  <c r="N81" i="11"/>
  <c r="M81" i="11"/>
  <c r="L81" i="11"/>
  <c r="K81" i="11"/>
  <c r="E81" i="11"/>
  <c r="A81" i="11"/>
  <c r="AM80" i="11"/>
  <c r="AD80" i="11"/>
  <c r="Z80" i="11"/>
  <c r="Y80" i="11"/>
  <c r="AF80" i="11" s="1"/>
  <c r="X80" i="11"/>
  <c r="AE80" i="11" s="1"/>
  <c r="W80" i="11"/>
  <c r="AK80" i="11" s="1"/>
  <c r="V80" i="11"/>
  <c r="U80" i="11"/>
  <c r="T80" i="11" s="1"/>
  <c r="S80" i="11"/>
  <c r="R80" i="11"/>
  <c r="AL80" i="11" s="1"/>
  <c r="O80" i="11"/>
  <c r="N80" i="11"/>
  <c r="M80" i="11"/>
  <c r="L80" i="11"/>
  <c r="K80" i="11"/>
  <c r="E80" i="11"/>
  <c r="A80" i="11"/>
  <c r="AM79" i="11"/>
  <c r="AD79" i="11"/>
  <c r="Z79" i="11"/>
  <c r="Y79" i="11"/>
  <c r="AF79" i="11" s="1"/>
  <c r="X79" i="11"/>
  <c r="AE79" i="11" s="1"/>
  <c r="W79" i="11"/>
  <c r="AK79" i="11" s="1"/>
  <c r="V79" i="11"/>
  <c r="U79" i="11"/>
  <c r="AJ79" i="11" s="1"/>
  <c r="S79" i="11"/>
  <c r="R79" i="11"/>
  <c r="AL79" i="11" s="1"/>
  <c r="O79" i="11"/>
  <c r="N79" i="11"/>
  <c r="M79" i="11"/>
  <c r="L79" i="11"/>
  <c r="K79" i="11"/>
  <c r="E79" i="11"/>
  <c r="A79" i="11"/>
  <c r="AM78" i="11"/>
  <c r="AD78" i="11"/>
  <c r="Z78" i="11"/>
  <c r="Y78" i="11"/>
  <c r="AF78" i="11" s="1"/>
  <c r="X78" i="11"/>
  <c r="AE78" i="11" s="1"/>
  <c r="W78" i="11"/>
  <c r="AK78" i="11" s="1"/>
  <c r="V78" i="11"/>
  <c r="U78" i="11"/>
  <c r="T78" i="11" s="1"/>
  <c r="S78" i="11"/>
  <c r="R78" i="11"/>
  <c r="AL78" i="11" s="1"/>
  <c r="O78" i="11"/>
  <c r="N78" i="11"/>
  <c r="M78" i="11"/>
  <c r="L78" i="11"/>
  <c r="K78" i="11"/>
  <c r="E78" i="11"/>
  <c r="A78" i="11"/>
  <c r="AM77" i="11"/>
  <c r="AD77" i="11"/>
  <c r="Z77" i="11"/>
  <c r="Y77" i="11"/>
  <c r="AF77" i="11" s="1"/>
  <c r="X77" i="11"/>
  <c r="AE77" i="11" s="1"/>
  <c r="W77" i="11"/>
  <c r="AK77" i="11" s="1"/>
  <c r="V77" i="11"/>
  <c r="U77" i="11"/>
  <c r="T77" i="11" s="1"/>
  <c r="S77" i="11"/>
  <c r="R77" i="11"/>
  <c r="AL77" i="11" s="1"/>
  <c r="O77" i="11"/>
  <c r="N77" i="11"/>
  <c r="M77" i="11"/>
  <c r="L77" i="11"/>
  <c r="K77" i="11"/>
  <c r="E77" i="11"/>
  <c r="A77" i="11"/>
  <c r="AM76" i="11"/>
  <c r="AD76" i="11"/>
  <c r="Z76" i="11"/>
  <c r="Y76" i="11"/>
  <c r="AF76" i="11" s="1"/>
  <c r="X76" i="11"/>
  <c r="AE76" i="11" s="1"/>
  <c r="W76" i="11"/>
  <c r="AK76" i="11" s="1"/>
  <c r="V76" i="11"/>
  <c r="U76" i="11"/>
  <c r="T76" i="11" s="1"/>
  <c r="S76" i="11"/>
  <c r="R76" i="11"/>
  <c r="AL76" i="11" s="1"/>
  <c r="O76" i="11"/>
  <c r="N76" i="11"/>
  <c r="M76" i="11"/>
  <c r="L76" i="11"/>
  <c r="K76" i="11"/>
  <c r="E76" i="11"/>
  <c r="A76" i="11"/>
  <c r="AM75" i="11"/>
  <c r="AD75" i="11"/>
  <c r="Z75" i="11"/>
  <c r="Y75" i="11"/>
  <c r="AF75" i="11" s="1"/>
  <c r="X75" i="11"/>
  <c r="AE75" i="11" s="1"/>
  <c r="W75" i="11"/>
  <c r="AK75" i="11" s="1"/>
  <c r="V75" i="11"/>
  <c r="U75" i="11"/>
  <c r="AJ75" i="11" s="1"/>
  <c r="S75" i="11"/>
  <c r="R75" i="11"/>
  <c r="AL75" i="11" s="1"/>
  <c r="O75" i="11"/>
  <c r="N75" i="11"/>
  <c r="M75" i="11"/>
  <c r="L75" i="11"/>
  <c r="K75" i="11"/>
  <c r="E75" i="11"/>
  <c r="A75" i="11"/>
  <c r="AM74" i="11"/>
  <c r="AD74" i="11"/>
  <c r="Z74" i="11"/>
  <c r="Y74" i="11"/>
  <c r="AF74" i="11" s="1"/>
  <c r="X74" i="11"/>
  <c r="AE74" i="11" s="1"/>
  <c r="W74" i="11"/>
  <c r="AK74" i="11" s="1"/>
  <c r="V74" i="11"/>
  <c r="U74" i="11"/>
  <c r="AJ74" i="11" s="1"/>
  <c r="S74" i="11"/>
  <c r="R74" i="11"/>
  <c r="AL74" i="11" s="1"/>
  <c r="O74" i="11"/>
  <c r="N74" i="11"/>
  <c r="M74" i="11"/>
  <c r="L74" i="11"/>
  <c r="K74" i="11"/>
  <c r="E74" i="11"/>
  <c r="A74" i="11"/>
  <c r="AM73" i="11"/>
  <c r="AD73" i="11"/>
  <c r="Z73" i="11"/>
  <c r="Y73" i="11"/>
  <c r="AF73" i="11" s="1"/>
  <c r="X73" i="11"/>
  <c r="AE73" i="11" s="1"/>
  <c r="W73" i="11"/>
  <c r="AK73" i="11" s="1"/>
  <c r="V73" i="11"/>
  <c r="U73" i="11"/>
  <c r="S73" i="11"/>
  <c r="R73" i="11"/>
  <c r="AL73" i="11" s="1"/>
  <c r="O73" i="11"/>
  <c r="N73" i="11"/>
  <c r="M73" i="11"/>
  <c r="L73" i="11"/>
  <c r="K73" i="11"/>
  <c r="E73" i="11"/>
  <c r="A73" i="11"/>
  <c r="AM72" i="11"/>
  <c r="AD72" i="11"/>
  <c r="Z72" i="11"/>
  <c r="Y72" i="11"/>
  <c r="AF72" i="11" s="1"/>
  <c r="X72" i="11"/>
  <c r="AE72" i="11" s="1"/>
  <c r="W72" i="11"/>
  <c r="AK72" i="11" s="1"/>
  <c r="V72" i="11"/>
  <c r="U72" i="11"/>
  <c r="S72" i="11"/>
  <c r="R72" i="11"/>
  <c r="AL72" i="11" s="1"/>
  <c r="O72" i="11"/>
  <c r="N72" i="11"/>
  <c r="M72" i="11"/>
  <c r="L72" i="11"/>
  <c r="K72" i="11"/>
  <c r="E72" i="11"/>
  <c r="A72" i="11"/>
  <c r="AM71" i="11"/>
  <c r="AD71" i="11"/>
  <c r="Z71" i="11"/>
  <c r="Y71" i="11"/>
  <c r="AF71" i="11" s="1"/>
  <c r="X71" i="11"/>
  <c r="AE71" i="11" s="1"/>
  <c r="W71" i="11"/>
  <c r="AK71" i="11" s="1"/>
  <c r="V71" i="11"/>
  <c r="U71" i="11"/>
  <c r="AJ71" i="11" s="1"/>
  <c r="S71" i="11"/>
  <c r="R71" i="11"/>
  <c r="AL71" i="11" s="1"/>
  <c r="O71" i="11"/>
  <c r="N71" i="11"/>
  <c r="M71" i="11"/>
  <c r="L71" i="11"/>
  <c r="K71" i="11"/>
  <c r="E71" i="11"/>
  <c r="A71" i="11"/>
  <c r="AM70" i="11"/>
  <c r="AD70" i="11"/>
  <c r="Z70" i="11"/>
  <c r="Y70" i="11"/>
  <c r="AF70" i="11" s="1"/>
  <c r="X70" i="11"/>
  <c r="AE70" i="11" s="1"/>
  <c r="W70" i="11"/>
  <c r="AK70" i="11" s="1"/>
  <c r="V70" i="11"/>
  <c r="U70" i="11"/>
  <c r="T70" i="11" s="1"/>
  <c r="S70" i="11"/>
  <c r="R70" i="11"/>
  <c r="AL70" i="11" s="1"/>
  <c r="O70" i="11"/>
  <c r="N70" i="11"/>
  <c r="M70" i="11"/>
  <c r="L70" i="11"/>
  <c r="K70" i="11"/>
  <c r="E70" i="11"/>
  <c r="A70" i="11"/>
  <c r="AM69" i="11"/>
  <c r="AD69" i="11"/>
  <c r="Z69" i="11"/>
  <c r="Y69" i="11"/>
  <c r="AF69" i="11" s="1"/>
  <c r="X69" i="11"/>
  <c r="AE69" i="11" s="1"/>
  <c r="AH69" i="11" s="1"/>
  <c r="W69" i="11"/>
  <c r="AK69" i="11" s="1"/>
  <c r="V69" i="11"/>
  <c r="U69" i="11"/>
  <c r="AJ69" i="11" s="1"/>
  <c r="S69" i="11"/>
  <c r="R69" i="11"/>
  <c r="AL69" i="11" s="1"/>
  <c r="O69" i="11"/>
  <c r="N69" i="11"/>
  <c r="M69" i="11"/>
  <c r="L69" i="11"/>
  <c r="K69" i="11"/>
  <c r="E69" i="11"/>
  <c r="A69" i="11"/>
  <c r="AM68" i="11"/>
  <c r="AD68" i="11"/>
  <c r="Z68" i="11"/>
  <c r="Y68" i="11"/>
  <c r="AF68" i="11" s="1"/>
  <c r="X68" i="11"/>
  <c r="AE68" i="11" s="1"/>
  <c r="W68" i="11"/>
  <c r="AK68" i="11" s="1"/>
  <c r="V68" i="11"/>
  <c r="U68" i="11"/>
  <c r="S68" i="11"/>
  <c r="R68" i="11"/>
  <c r="AL68" i="11" s="1"/>
  <c r="O68" i="11"/>
  <c r="N68" i="11"/>
  <c r="M68" i="11"/>
  <c r="L68" i="11"/>
  <c r="K68" i="11"/>
  <c r="E68" i="11"/>
  <c r="A68" i="11"/>
  <c r="AM67" i="11"/>
  <c r="AD67" i="11"/>
  <c r="Z67" i="11"/>
  <c r="Y67" i="11"/>
  <c r="AF67" i="11" s="1"/>
  <c r="X67" i="11"/>
  <c r="AE67" i="11" s="1"/>
  <c r="W67" i="11"/>
  <c r="AK67" i="11" s="1"/>
  <c r="V67" i="11"/>
  <c r="U67" i="11"/>
  <c r="S67" i="11"/>
  <c r="R67" i="11"/>
  <c r="AL67" i="11" s="1"/>
  <c r="O67" i="11"/>
  <c r="N67" i="11"/>
  <c r="M67" i="11"/>
  <c r="L67" i="11"/>
  <c r="K67" i="11"/>
  <c r="E67" i="11"/>
  <c r="A67" i="11"/>
  <c r="AM66" i="11"/>
  <c r="AD66" i="11"/>
  <c r="Z66" i="11"/>
  <c r="Y66" i="11"/>
  <c r="AF66" i="11" s="1"/>
  <c r="X66" i="11"/>
  <c r="AE66" i="11" s="1"/>
  <c r="W66" i="11"/>
  <c r="AK66" i="11" s="1"/>
  <c r="V66" i="11"/>
  <c r="U66" i="11"/>
  <c r="T66" i="11" s="1"/>
  <c r="S66" i="11"/>
  <c r="R66" i="11"/>
  <c r="AL66" i="11" s="1"/>
  <c r="O66" i="11"/>
  <c r="N66" i="11"/>
  <c r="M66" i="11"/>
  <c r="L66" i="11"/>
  <c r="K66" i="11"/>
  <c r="E66" i="11"/>
  <c r="A66" i="11"/>
  <c r="AM65" i="11"/>
  <c r="AD65" i="11"/>
  <c r="Z65" i="11"/>
  <c r="Y65" i="11"/>
  <c r="AF65" i="11" s="1"/>
  <c r="X65" i="11"/>
  <c r="AE65" i="11" s="1"/>
  <c r="W65" i="11"/>
  <c r="AK65" i="11" s="1"/>
  <c r="V65" i="11"/>
  <c r="U65" i="11"/>
  <c r="T65" i="11" s="1"/>
  <c r="S65" i="11"/>
  <c r="R65" i="11"/>
  <c r="AL65" i="11" s="1"/>
  <c r="O65" i="11"/>
  <c r="N65" i="11"/>
  <c r="M65" i="11"/>
  <c r="L65" i="11"/>
  <c r="K65" i="11"/>
  <c r="E65" i="11"/>
  <c r="A65" i="11"/>
  <c r="AM64" i="11"/>
  <c r="AD64" i="11"/>
  <c r="Z64" i="11"/>
  <c r="Y64" i="11"/>
  <c r="AF64" i="11" s="1"/>
  <c r="X64" i="11"/>
  <c r="AE64" i="11" s="1"/>
  <c r="W64" i="11"/>
  <c r="AK64" i="11" s="1"/>
  <c r="V64" i="11"/>
  <c r="U64" i="11"/>
  <c r="S64" i="11"/>
  <c r="R64" i="11"/>
  <c r="AL64" i="11" s="1"/>
  <c r="O64" i="11"/>
  <c r="N64" i="11"/>
  <c r="M64" i="11"/>
  <c r="L64" i="11"/>
  <c r="K64" i="11"/>
  <c r="E64" i="11"/>
  <c r="A64" i="11"/>
  <c r="AM63" i="11"/>
  <c r="AD63" i="11"/>
  <c r="Z63" i="11"/>
  <c r="Y63" i="11"/>
  <c r="AF63" i="11" s="1"/>
  <c r="X63" i="11"/>
  <c r="AE63" i="11" s="1"/>
  <c r="W63" i="11"/>
  <c r="AK63" i="11" s="1"/>
  <c r="V63" i="11"/>
  <c r="U63" i="11"/>
  <c r="AJ63" i="11" s="1"/>
  <c r="S63" i="11"/>
  <c r="R63" i="11"/>
  <c r="AL63" i="11" s="1"/>
  <c r="O63" i="11"/>
  <c r="N63" i="11"/>
  <c r="M63" i="11"/>
  <c r="L63" i="11"/>
  <c r="K63" i="11"/>
  <c r="E63" i="11"/>
  <c r="A63" i="11"/>
  <c r="AM62" i="11"/>
  <c r="AD62" i="11"/>
  <c r="Z62" i="11"/>
  <c r="Y62" i="11"/>
  <c r="AF62" i="11" s="1"/>
  <c r="X62" i="11"/>
  <c r="AE62" i="11" s="1"/>
  <c r="W62" i="11"/>
  <c r="AK62" i="11" s="1"/>
  <c r="V62" i="11"/>
  <c r="U62" i="11"/>
  <c r="S62" i="11"/>
  <c r="R62" i="11"/>
  <c r="AL62" i="11" s="1"/>
  <c r="O62" i="11"/>
  <c r="N62" i="11"/>
  <c r="M62" i="11"/>
  <c r="L62" i="11"/>
  <c r="K62" i="11"/>
  <c r="E62" i="11"/>
  <c r="A62" i="11"/>
  <c r="AM61" i="11"/>
  <c r="AJ61" i="11"/>
  <c r="AD61" i="11"/>
  <c r="Z61" i="11"/>
  <c r="Y61" i="11"/>
  <c r="AF61" i="11" s="1"/>
  <c r="X61" i="11"/>
  <c r="AE61" i="11" s="1"/>
  <c r="W61" i="11"/>
  <c r="AK61" i="11" s="1"/>
  <c r="V61" i="11"/>
  <c r="U61" i="11"/>
  <c r="T61" i="11" s="1"/>
  <c r="S61" i="11"/>
  <c r="R61" i="11"/>
  <c r="AL61" i="11" s="1"/>
  <c r="O61" i="11"/>
  <c r="N61" i="11"/>
  <c r="M61" i="11"/>
  <c r="L61" i="11"/>
  <c r="K61" i="11"/>
  <c r="E61" i="11"/>
  <c r="A61" i="11"/>
  <c r="AM60" i="11"/>
  <c r="AD60" i="11"/>
  <c r="Z60" i="11"/>
  <c r="Y60" i="11"/>
  <c r="AF60" i="11" s="1"/>
  <c r="X60" i="11"/>
  <c r="AE60" i="11" s="1"/>
  <c r="W60" i="11"/>
  <c r="AK60" i="11" s="1"/>
  <c r="V60" i="11"/>
  <c r="U60" i="11"/>
  <c r="S60" i="11"/>
  <c r="R60" i="11"/>
  <c r="AL60" i="11" s="1"/>
  <c r="O60" i="11"/>
  <c r="N60" i="11"/>
  <c r="M60" i="11"/>
  <c r="L60" i="11"/>
  <c r="K60" i="11"/>
  <c r="E60" i="11"/>
  <c r="A60" i="11"/>
  <c r="AM59" i="11"/>
  <c r="AD59" i="11"/>
  <c r="Z59" i="11"/>
  <c r="Y59" i="11"/>
  <c r="AF59" i="11" s="1"/>
  <c r="X59" i="11"/>
  <c r="AE59" i="11" s="1"/>
  <c r="W59" i="11"/>
  <c r="AK59" i="11" s="1"/>
  <c r="V59" i="11"/>
  <c r="U59" i="11"/>
  <c r="AJ59" i="11" s="1"/>
  <c r="S59" i="11"/>
  <c r="R59" i="11"/>
  <c r="AL59" i="11" s="1"/>
  <c r="O59" i="11"/>
  <c r="N59" i="11"/>
  <c r="M59" i="11"/>
  <c r="L59" i="11"/>
  <c r="K59" i="11"/>
  <c r="E59" i="11"/>
  <c r="A59" i="11"/>
  <c r="AM58" i="11"/>
  <c r="AJ58" i="11"/>
  <c r="AD58" i="11"/>
  <c r="Z58" i="11"/>
  <c r="Y58" i="11"/>
  <c r="AF58" i="11" s="1"/>
  <c r="X58" i="11"/>
  <c r="AE58" i="11" s="1"/>
  <c r="W58" i="11"/>
  <c r="AK58" i="11" s="1"/>
  <c r="V58" i="11"/>
  <c r="U58" i="11"/>
  <c r="S58" i="11"/>
  <c r="R58" i="11"/>
  <c r="AL58" i="11" s="1"/>
  <c r="O58" i="11"/>
  <c r="N58" i="11"/>
  <c r="M58" i="11"/>
  <c r="L58" i="11"/>
  <c r="K58" i="11"/>
  <c r="E58" i="11"/>
  <c r="A58" i="11"/>
  <c r="AM57" i="11"/>
  <c r="AK57" i="11"/>
  <c r="AD57" i="11"/>
  <c r="Z57" i="11"/>
  <c r="Y57" i="11"/>
  <c r="AF57" i="11" s="1"/>
  <c r="X57" i="11"/>
  <c r="AE57" i="11" s="1"/>
  <c r="V57" i="11"/>
  <c r="U57" i="11"/>
  <c r="S57" i="11"/>
  <c r="R57" i="11"/>
  <c r="AL57" i="11" s="1"/>
  <c r="O57" i="11"/>
  <c r="N57" i="11"/>
  <c r="M57" i="11"/>
  <c r="L57" i="11"/>
  <c r="K57" i="11"/>
  <c r="E57" i="11"/>
  <c r="A57" i="11"/>
  <c r="AM56" i="11"/>
  <c r="AD56" i="11"/>
  <c r="Z56" i="11"/>
  <c r="Y56" i="11"/>
  <c r="AF56" i="11" s="1"/>
  <c r="X56" i="11"/>
  <c r="AE56" i="11" s="1"/>
  <c r="W56" i="11"/>
  <c r="AK56" i="11" s="1"/>
  <c r="V56" i="11"/>
  <c r="U56" i="11"/>
  <c r="S56" i="11"/>
  <c r="R56" i="11"/>
  <c r="AL56" i="11" s="1"/>
  <c r="O56" i="11"/>
  <c r="N56" i="11"/>
  <c r="M56" i="11"/>
  <c r="L56" i="11"/>
  <c r="K56" i="11"/>
  <c r="E56" i="11"/>
  <c r="A56" i="11"/>
  <c r="AM55" i="11"/>
  <c r="AD55" i="11"/>
  <c r="Z55" i="11"/>
  <c r="Y55" i="11"/>
  <c r="AF55" i="11" s="1"/>
  <c r="X55" i="11"/>
  <c r="AE55" i="11" s="1"/>
  <c r="W55" i="11"/>
  <c r="AK55" i="11" s="1"/>
  <c r="V55" i="11"/>
  <c r="U55" i="11"/>
  <c r="S55" i="11"/>
  <c r="R55" i="11"/>
  <c r="AL55" i="11" s="1"/>
  <c r="O55" i="11"/>
  <c r="N55" i="11"/>
  <c r="M55" i="11"/>
  <c r="L55" i="11"/>
  <c r="K55" i="11"/>
  <c r="E55" i="11"/>
  <c r="A55" i="11"/>
  <c r="AM54" i="11"/>
  <c r="AD54" i="11"/>
  <c r="Z54" i="11"/>
  <c r="Y54" i="11"/>
  <c r="AF54" i="11" s="1"/>
  <c r="X54" i="11"/>
  <c r="AE54" i="11" s="1"/>
  <c r="AH54" i="11" s="1"/>
  <c r="W54" i="11"/>
  <c r="AK54" i="11" s="1"/>
  <c r="V54" i="11"/>
  <c r="U54" i="11"/>
  <c r="AJ54" i="11" s="1"/>
  <c r="S54" i="11"/>
  <c r="R54" i="11"/>
  <c r="AL54" i="11" s="1"/>
  <c r="O54" i="11"/>
  <c r="N54" i="11"/>
  <c r="M54" i="11"/>
  <c r="L54" i="11"/>
  <c r="K54" i="11"/>
  <c r="E54" i="11"/>
  <c r="A54" i="11"/>
  <c r="AM53" i="11"/>
  <c r="AD53" i="11"/>
  <c r="Z53" i="11"/>
  <c r="Y53" i="11"/>
  <c r="AF53" i="11" s="1"/>
  <c r="X53" i="11"/>
  <c r="AE53" i="11" s="1"/>
  <c r="W53" i="11"/>
  <c r="AK53" i="11" s="1"/>
  <c r="V53" i="11"/>
  <c r="U53" i="11"/>
  <c r="T53" i="11" s="1"/>
  <c r="S53" i="11"/>
  <c r="R53" i="11"/>
  <c r="AL53" i="11" s="1"/>
  <c r="O53" i="11"/>
  <c r="N53" i="11"/>
  <c r="M53" i="11"/>
  <c r="L53" i="11"/>
  <c r="K53" i="11"/>
  <c r="E53" i="11"/>
  <c r="A53" i="11"/>
  <c r="AM52" i="11"/>
  <c r="AK52" i="11"/>
  <c r="AD52" i="11"/>
  <c r="Z52" i="11"/>
  <c r="Y52" i="11"/>
  <c r="AF52" i="11" s="1"/>
  <c r="X52" i="11"/>
  <c r="AE52" i="11" s="1"/>
  <c r="W52" i="11"/>
  <c r="V52" i="11"/>
  <c r="U52" i="11"/>
  <c r="S52" i="11"/>
  <c r="R52" i="11"/>
  <c r="AL52" i="11" s="1"/>
  <c r="O52" i="11"/>
  <c r="N52" i="11"/>
  <c r="M52" i="11"/>
  <c r="L52" i="11"/>
  <c r="K52" i="11"/>
  <c r="E52" i="11"/>
  <c r="A52" i="11"/>
  <c r="AM51" i="11"/>
  <c r="AD51" i="11"/>
  <c r="Z51" i="11"/>
  <c r="Y51" i="11"/>
  <c r="AF51" i="11" s="1"/>
  <c r="X51" i="11"/>
  <c r="AE51" i="11" s="1"/>
  <c r="W51" i="11"/>
  <c r="AK51" i="11" s="1"/>
  <c r="V51" i="11"/>
  <c r="U51" i="11"/>
  <c r="S51" i="11"/>
  <c r="R51" i="11"/>
  <c r="AL51" i="11" s="1"/>
  <c r="O51" i="11"/>
  <c r="N51" i="11"/>
  <c r="M51" i="11"/>
  <c r="L51" i="11"/>
  <c r="K51" i="11"/>
  <c r="E51" i="11"/>
  <c r="A51" i="11"/>
  <c r="AM50" i="11"/>
  <c r="AD50" i="11"/>
  <c r="Z50" i="11"/>
  <c r="Y50" i="11"/>
  <c r="AF50" i="11" s="1"/>
  <c r="X50" i="11"/>
  <c r="AE50" i="11" s="1"/>
  <c r="W50" i="11"/>
  <c r="AK50" i="11" s="1"/>
  <c r="V50" i="11"/>
  <c r="U50" i="11"/>
  <c r="AJ50" i="11" s="1"/>
  <c r="S50" i="11"/>
  <c r="R50" i="11"/>
  <c r="AL50" i="11" s="1"/>
  <c r="O50" i="11"/>
  <c r="N50" i="11"/>
  <c r="M50" i="11"/>
  <c r="L50" i="11"/>
  <c r="K50" i="11"/>
  <c r="E50" i="11"/>
  <c r="A50" i="11"/>
  <c r="AM49" i="11"/>
  <c r="AD49" i="11"/>
  <c r="Z49" i="11"/>
  <c r="Y49" i="11"/>
  <c r="AF49" i="11" s="1"/>
  <c r="X49" i="11"/>
  <c r="AE49" i="11" s="1"/>
  <c r="W49" i="11"/>
  <c r="AK49" i="11" s="1"/>
  <c r="V49" i="11"/>
  <c r="U49" i="11"/>
  <c r="T49" i="11" s="1"/>
  <c r="S49" i="11"/>
  <c r="R49" i="11"/>
  <c r="AL49" i="11" s="1"/>
  <c r="O49" i="11"/>
  <c r="N49" i="11"/>
  <c r="M49" i="11"/>
  <c r="L49" i="11"/>
  <c r="K49" i="11"/>
  <c r="E49" i="11"/>
  <c r="A49" i="11"/>
  <c r="AM48" i="11"/>
  <c r="AD48" i="11"/>
  <c r="Z48" i="11"/>
  <c r="Y48" i="11"/>
  <c r="AF48" i="11" s="1"/>
  <c r="X48" i="11"/>
  <c r="AE48" i="11" s="1"/>
  <c r="W48" i="11"/>
  <c r="AK48" i="11" s="1"/>
  <c r="V48" i="11"/>
  <c r="U48" i="11"/>
  <c r="S48" i="11"/>
  <c r="R48" i="11"/>
  <c r="AL48" i="11" s="1"/>
  <c r="O48" i="11"/>
  <c r="N48" i="11"/>
  <c r="M48" i="11"/>
  <c r="L48" i="11"/>
  <c r="K48" i="11"/>
  <c r="E48" i="11"/>
  <c r="A48" i="11"/>
  <c r="AM47" i="11"/>
  <c r="AD47" i="11"/>
  <c r="Z47" i="11"/>
  <c r="Y47" i="11"/>
  <c r="AF47" i="11" s="1"/>
  <c r="X47" i="11"/>
  <c r="AE47" i="11" s="1"/>
  <c r="W47" i="11"/>
  <c r="AK47" i="11" s="1"/>
  <c r="V47" i="11"/>
  <c r="U47" i="11"/>
  <c r="T47" i="11" s="1"/>
  <c r="S47" i="11"/>
  <c r="R47" i="11"/>
  <c r="AL47" i="11" s="1"/>
  <c r="O47" i="11"/>
  <c r="N47" i="11"/>
  <c r="M47" i="11"/>
  <c r="L47" i="11"/>
  <c r="K47" i="11"/>
  <c r="E47" i="11"/>
  <c r="A47" i="11"/>
  <c r="AM46" i="11"/>
  <c r="AD46" i="11"/>
  <c r="Z46" i="11"/>
  <c r="Y46" i="11"/>
  <c r="AF46" i="11" s="1"/>
  <c r="X46" i="11"/>
  <c r="AE46" i="11" s="1"/>
  <c r="W46" i="11"/>
  <c r="AK46" i="11" s="1"/>
  <c r="V46" i="11"/>
  <c r="U46" i="11"/>
  <c r="S46" i="11"/>
  <c r="R46" i="11"/>
  <c r="AL46" i="11" s="1"/>
  <c r="O46" i="11"/>
  <c r="N46" i="11"/>
  <c r="M46" i="11"/>
  <c r="L46" i="11"/>
  <c r="K46" i="11"/>
  <c r="E46" i="11"/>
  <c r="A46" i="11"/>
  <c r="AM45" i="11"/>
  <c r="AD45" i="11"/>
  <c r="Z45" i="11"/>
  <c r="Y45" i="11"/>
  <c r="AF45" i="11" s="1"/>
  <c r="X45" i="11"/>
  <c r="AE45" i="11" s="1"/>
  <c r="W45" i="11"/>
  <c r="AK45" i="11" s="1"/>
  <c r="V45" i="11"/>
  <c r="U45" i="11"/>
  <c r="S45" i="11"/>
  <c r="R45" i="11"/>
  <c r="AL45" i="11" s="1"/>
  <c r="O45" i="11"/>
  <c r="N45" i="11"/>
  <c r="M45" i="11"/>
  <c r="L45" i="11"/>
  <c r="K45" i="11"/>
  <c r="E45" i="11"/>
  <c r="A45" i="11"/>
  <c r="AM44" i="11"/>
  <c r="AD44" i="11"/>
  <c r="Z44" i="11"/>
  <c r="Y44" i="11"/>
  <c r="AF44" i="11" s="1"/>
  <c r="X44" i="11"/>
  <c r="AE44" i="11" s="1"/>
  <c r="W44" i="11"/>
  <c r="AK44" i="11" s="1"/>
  <c r="V44" i="11"/>
  <c r="U44" i="11"/>
  <c r="T44" i="11" s="1"/>
  <c r="S44" i="11"/>
  <c r="R44" i="11"/>
  <c r="AL44" i="11" s="1"/>
  <c r="O44" i="11"/>
  <c r="N44" i="11"/>
  <c r="M44" i="11"/>
  <c r="L44" i="11"/>
  <c r="K44" i="11"/>
  <c r="E44" i="11"/>
  <c r="A44" i="11"/>
  <c r="AM43" i="11"/>
  <c r="AD43" i="11"/>
  <c r="Z43" i="11"/>
  <c r="Y43" i="11"/>
  <c r="AF43" i="11" s="1"/>
  <c r="X43" i="11"/>
  <c r="AE43" i="11" s="1"/>
  <c r="W43" i="11"/>
  <c r="AK43" i="11" s="1"/>
  <c r="V43" i="11"/>
  <c r="U43" i="11"/>
  <c r="AJ43" i="11" s="1"/>
  <c r="S43" i="11"/>
  <c r="R43" i="11"/>
  <c r="AL43" i="11" s="1"/>
  <c r="O43" i="11"/>
  <c r="N43" i="11"/>
  <c r="M43" i="11"/>
  <c r="L43" i="11"/>
  <c r="K43" i="11"/>
  <c r="E43" i="11"/>
  <c r="A43" i="11"/>
  <c r="AM42" i="11"/>
  <c r="AD42" i="11"/>
  <c r="Z42" i="11"/>
  <c r="Y42" i="11"/>
  <c r="AF42" i="11" s="1"/>
  <c r="X42" i="11"/>
  <c r="AE42" i="11" s="1"/>
  <c r="W42" i="11"/>
  <c r="AK42" i="11" s="1"/>
  <c r="V42" i="11"/>
  <c r="U42" i="11"/>
  <c r="S42" i="11"/>
  <c r="R42" i="11"/>
  <c r="AL42" i="11" s="1"/>
  <c r="O42" i="11"/>
  <c r="N42" i="11"/>
  <c r="M42" i="11"/>
  <c r="L42" i="11"/>
  <c r="K42" i="11"/>
  <c r="E42" i="11"/>
  <c r="A42" i="11"/>
  <c r="AM41" i="11"/>
  <c r="AD41" i="11"/>
  <c r="Z41" i="11"/>
  <c r="Y41" i="11"/>
  <c r="AF41" i="11" s="1"/>
  <c r="X41" i="11"/>
  <c r="AE41" i="11" s="1"/>
  <c r="W41" i="11"/>
  <c r="AK41" i="11" s="1"/>
  <c r="V41" i="11"/>
  <c r="U41" i="11"/>
  <c r="T41" i="11" s="1"/>
  <c r="S41" i="11"/>
  <c r="R41" i="11"/>
  <c r="AL41" i="11" s="1"/>
  <c r="O41" i="11"/>
  <c r="N41" i="11"/>
  <c r="M41" i="11"/>
  <c r="L41" i="11"/>
  <c r="K41" i="11"/>
  <c r="E41" i="11"/>
  <c r="A41" i="11"/>
  <c r="AM40" i="11"/>
  <c r="AD40" i="11"/>
  <c r="Z40" i="11"/>
  <c r="Y40" i="11"/>
  <c r="AF40" i="11" s="1"/>
  <c r="X40" i="11"/>
  <c r="AE40" i="11" s="1"/>
  <c r="W40" i="11"/>
  <c r="AK40" i="11" s="1"/>
  <c r="V40" i="11"/>
  <c r="U40" i="11"/>
  <c r="T40" i="11" s="1"/>
  <c r="S40" i="11"/>
  <c r="R40" i="11"/>
  <c r="AL40" i="11" s="1"/>
  <c r="O40" i="11"/>
  <c r="N40" i="11"/>
  <c r="M40" i="11"/>
  <c r="L40" i="11"/>
  <c r="K40" i="11"/>
  <c r="E40" i="11"/>
  <c r="A40" i="11"/>
  <c r="AM39" i="11"/>
  <c r="AD39" i="11"/>
  <c r="Z39" i="11"/>
  <c r="Y39" i="11"/>
  <c r="AF39" i="11" s="1"/>
  <c r="X39" i="11"/>
  <c r="AE39" i="11" s="1"/>
  <c r="W39" i="11"/>
  <c r="AK39" i="11" s="1"/>
  <c r="V39" i="11"/>
  <c r="U39" i="11"/>
  <c r="AJ39" i="11" s="1"/>
  <c r="T39" i="11"/>
  <c r="S39" i="11"/>
  <c r="R39" i="11"/>
  <c r="AL39" i="11" s="1"/>
  <c r="O39" i="11"/>
  <c r="N39" i="11"/>
  <c r="M39" i="11"/>
  <c r="L39" i="11"/>
  <c r="K39" i="11"/>
  <c r="E39" i="11"/>
  <c r="A39" i="11"/>
  <c r="AM38" i="11"/>
  <c r="AD38" i="11"/>
  <c r="Z38" i="11"/>
  <c r="Y38" i="11"/>
  <c r="AF38" i="11" s="1"/>
  <c r="X38" i="11"/>
  <c r="AE38" i="11" s="1"/>
  <c r="W38" i="11"/>
  <c r="AK38" i="11" s="1"/>
  <c r="V38" i="11"/>
  <c r="U38" i="11"/>
  <c r="S38" i="11"/>
  <c r="R38" i="11"/>
  <c r="AL38" i="11" s="1"/>
  <c r="O38" i="11"/>
  <c r="N38" i="11"/>
  <c r="M38" i="11"/>
  <c r="L38" i="11"/>
  <c r="K38" i="11"/>
  <c r="E38" i="11"/>
  <c r="A38" i="11"/>
  <c r="AM37" i="11"/>
  <c r="AD37" i="11"/>
  <c r="Z37" i="11"/>
  <c r="Y37" i="11"/>
  <c r="AF37" i="11" s="1"/>
  <c r="X37" i="11"/>
  <c r="AE37" i="11" s="1"/>
  <c r="W37" i="11"/>
  <c r="AK37" i="11" s="1"/>
  <c r="V37" i="11"/>
  <c r="U37" i="11"/>
  <c r="T37" i="11" s="1"/>
  <c r="S37" i="11"/>
  <c r="R37" i="11"/>
  <c r="AL37" i="11" s="1"/>
  <c r="O37" i="11"/>
  <c r="N37" i="11"/>
  <c r="M37" i="11"/>
  <c r="L37" i="11"/>
  <c r="K37" i="11"/>
  <c r="E37" i="11"/>
  <c r="A37" i="11"/>
  <c r="AM36" i="11"/>
  <c r="AD36" i="11"/>
  <c r="Z36" i="11"/>
  <c r="Y36" i="11"/>
  <c r="AF36" i="11" s="1"/>
  <c r="X36" i="11"/>
  <c r="AE36" i="11" s="1"/>
  <c r="W36" i="11"/>
  <c r="AK36" i="11" s="1"/>
  <c r="V36" i="11"/>
  <c r="U36" i="11"/>
  <c r="AJ36" i="11" s="1"/>
  <c r="S36" i="11"/>
  <c r="R36" i="11"/>
  <c r="AL36" i="11" s="1"/>
  <c r="O36" i="11"/>
  <c r="N36" i="11"/>
  <c r="M36" i="11"/>
  <c r="L36" i="11"/>
  <c r="K36" i="11"/>
  <c r="E36" i="11"/>
  <c r="A36" i="11"/>
  <c r="AM35" i="11"/>
  <c r="AD35" i="11"/>
  <c r="Z35" i="11"/>
  <c r="Y35" i="11"/>
  <c r="AF35" i="11" s="1"/>
  <c r="X35" i="11"/>
  <c r="AE35" i="11" s="1"/>
  <c r="W35" i="11"/>
  <c r="AK35" i="11" s="1"/>
  <c r="V35" i="11"/>
  <c r="U35" i="11"/>
  <c r="AJ35" i="11" s="1"/>
  <c r="S35" i="11"/>
  <c r="R35" i="11"/>
  <c r="AL35" i="11" s="1"/>
  <c r="O35" i="11"/>
  <c r="N35" i="11"/>
  <c r="M35" i="11"/>
  <c r="L35" i="11"/>
  <c r="K35" i="11"/>
  <c r="E35" i="11"/>
  <c r="A35" i="11"/>
  <c r="AM34" i="11"/>
  <c r="AD34" i="11"/>
  <c r="Z34" i="11"/>
  <c r="Y34" i="11"/>
  <c r="AF34" i="11" s="1"/>
  <c r="X34" i="11"/>
  <c r="AE34" i="11" s="1"/>
  <c r="W34" i="11"/>
  <c r="AK34" i="11" s="1"/>
  <c r="V34" i="11"/>
  <c r="U34" i="11"/>
  <c r="AJ34" i="11" s="1"/>
  <c r="S34" i="11"/>
  <c r="R34" i="11"/>
  <c r="AL34" i="11" s="1"/>
  <c r="O34" i="11"/>
  <c r="N34" i="11"/>
  <c r="M34" i="11"/>
  <c r="L34" i="11"/>
  <c r="K34" i="11"/>
  <c r="E34" i="11"/>
  <c r="A34" i="11"/>
  <c r="AM33" i="11"/>
  <c r="AD33" i="11"/>
  <c r="Z33" i="11"/>
  <c r="Y33" i="11"/>
  <c r="AF33" i="11" s="1"/>
  <c r="X33" i="11"/>
  <c r="AE33" i="11" s="1"/>
  <c r="W33" i="11"/>
  <c r="AK33" i="11" s="1"/>
  <c r="V33" i="11"/>
  <c r="U33" i="11"/>
  <c r="S33" i="11"/>
  <c r="R33" i="11"/>
  <c r="AL33" i="11" s="1"/>
  <c r="O33" i="11"/>
  <c r="N33" i="11"/>
  <c r="M33" i="11"/>
  <c r="L33" i="11"/>
  <c r="K33" i="11"/>
  <c r="E33" i="11"/>
  <c r="A33" i="11"/>
  <c r="AM32" i="11"/>
  <c r="AD32" i="11"/>
  <c r="Z32" i="11"/>
  <c r="Y32" i="11"/>
  <c r="AF32" i="11" s="1"/>
  <c r="X32" i="11"/>
  <c r="AE32" i="11" s="1"/>
  <c r="W32" i="11"/>
  <c r="AK32" i="11" s="1"/>
  <c r="V32" i="11"/>
  <c r="U32" i="11"/>
  <c r="AJ32" i="11" s="1"/>
  <c r="S32" i="11"/>
  <c r="R32" i="11"/>
  <c r="AL32" i="11" s="1"/>
  <c r="O32" i="11"/>
  <c r="N32" i="11"/>
  <c r="M32" i="11"/>
  <c r="L32" i="11"/>
  <c r="K32" i="11"/>
  <c r="E32" i="11"/>
  <c r="A32" i="11"/>
  <c r="AM31" i="11"/>
  <c r="AD31" i="11"/>
  <c r="Z31" i="11"/>
  <c r="Y31" i="11"/>
  <c r="AF31" i="11" s="1"/>
  <c r="X31" i="11"/>
  <c r="AE31" i="11" s="1"/>
  <c r="W31" i="11"/>
  <c r="AK31" i="11" s="1"/>
  <c r="V31" i="11"/>
  <c r="U31" i="11"/>
  <c r="AJ31" i="11" s="1"/>
  <c r="S31" i="11"/>
  <c r="R31" i="11"/>
  <c r="AL31" i="11" s="1"/>
  <c r="M31" i="11"/>
  <c r="L31" i="11"/>
  <c r="K31" i="11"/>
  <c r="E31" i="11"/>
  <c r="A31" i="11"/>
  <c r="AM30" i="11"/>
  <c r="AD30" i="11"/>
  <c r="Z30" i="11"/>
  <c r="Y30" i="11"/>
  <c r="AF30" i="11" s="1"/>
  <c r="X30" i="11"/>
  <c r="AE30" i="11" s="1"/>
  <c r="W30" i="11"/>
  <c r="AK30" i="11" s="1"/>
  <c r="V30" i="11"/>
  <c r="U30" i="11"/>
  <c r="AJ30" i="11" s="1"/>
  <c r="S30" i="11"/>
  <c r="R30" i="11"/>
  <c r="AL30" i="11" s="1"/>
  <c r="M30" i="11"/>
  <c r="L30" i="11"/>
  <c r="K30" i="11"/>
  <c r="E30" i="11"/>
  <c r="A30" i="11"/>
  <c r="AM29" i="11"/>
  <c r="AD29" i="11"/>
  <c r="Z29" i="11"/>
  <c r="Y29" i="11"/>
  <c r="AF29" i="11" s="1"/>
  <c r="X29" i="11"/>
  <c r="AE29" i="11" s="1"/>
  <c r="W29" i="11"/>
  <c r="AK29" i="11" s="1"/>
  <c r="V29" i="11"/>
  <c r="U29" i="11"/>
  <c r="T29" i="11" s="1"/>
  <c r="S29" i="11"/>
  <c r="R29" i="11"/>
  <c r="AL29" i="11" s="1"/>
  <c r="M29" i="11"/>
  <c r="L29" i="11"/>
  <c r="K29" i="11"/>
  <c r="E29" i="11"/>
  <c r="A29" i="11"/>
  <c r="AM28" i="11"/>
  <c r="AD28" i="11"/>
  <c r="Z28" i="11"/>
  <c r="Y28" i="11"/>
  <c r="AF28" i="11" s="1"/>
  <c r="X28" i="11"/>
  <c r="AE28" i="11" s="1"/>
  <c r="W28" i="11"/>
  <c r="AK28" i="11" s="1"/>
  <c r="V28" i="11"/>
  <c r="U28" i="11"/>
  <c r="AJ28" i="11" s="1"/>
  <c r="S28" i="11"/>
  <c r="R28" i="11"/>
  <c r="AL28" i="11" s="1"/>
  <c r="M28" i="11"/>
  <c r="L28" i="11"/>
  <c r="K28" i="11"/>
  <c r="E28" i="11"/>
  <c r="A28" i="11"/>
  <c r="AM27" i="11"/>
  <c r="AJ27" i="11"/>
  <c r="AD27" i="11"/>
  <c r="Z27" i="11"/>
  <c r="Y27" i="11"/>
  <c r="AF27" i="11" s="1"/>
  <c r="X27" i="11"/>
  <c r="AE27" i="11" s="1"/>
  <c r="W27" i="11"/>
  <c r="AK27" i="11" s="1"/>
  <c r="V27" i="11"/>
  <c r="U27" i="11"/>
  <c r="T27" i="11" s="1"/>
  <c r="S27" i="11"/>
  <c r="R27" i="11"/>
  <c r="AL27" i="11" s="1"/>
  <c r="M27" i="11"/>
  <c r="L27" i="11"/>
  <c r="K27" i="11"/>
  <c r="E27" i="11"/>
  <c r="A27" i="11"/>
  <c r="AM26" i="11"/>
  <c r="AD26" i="11"/>
  <c r="Z26" i="11"/>
  <c r="Y26" i="11"/>
  <c r="AF26" i="11" s="1"/>
  <c r="X26" i="11"/>
  <c r="AE26" i="11" s="1"/>
  <c r="W26" i="11"/>
  <c r="AK26" i="11" s="1"/>
  <c r="V26" i="11"/>
  <c r="U26" i="11"/>
  <c r="S26" i="11"/>
  <c r="R26" i="11"/>
  <c r="AL26" i="11" s="1"/>
  <c r="M26" i="11"/>
  <c r="L26" i="11"/>
  <c r="K26" i="11"/>
  <c r="E26" i="11"/>
  <c r="A26" i="11"/>
  <c r="AM25" i="11"/>
  <c r="AD25" i="11"/>
  <c r="Z25" i="11"/>
  <c r="Y25" i="11"/>
  <c r="AF25" i="11" s="1"/>
  <c r="X25" i="11"/>
  <c r="AE25" i="11" s="1"/>
  <c r="W25" i="11"/>
  <c r="AK25" i="11" s="1"/>
  <c r="V25" i="11"/>
  <c r="U25" i="11"/>
  <c r="AJ25" i="11" s="1"/>
  <c r="T25" i="11"/>
  <c r="S25" i="11"/>
  <c r="R25" i="11"/>
  <c r="AL25" i="11" s="1"/>
  <c r="M25" i="11"/>
  <c r="L25" i="11"/>
  <c r="K25" i="11"/>
  <c r="E25" i="11"/>
  <c r="A25" i="11"/>
  <c r="AM24" i="11"/>
  <c r="AD24" i="11"/>
  <c r="Z24" i="11"/>
  <c r="Y24" i="11"/>
  <c r="AF24" i="11" s="1"/>
  <c r="X24" i="11"/>
  <c r="AE24" i="11" s="1"/>
  <c r="W24" i="11"/>
  <c r="AK24" i="11" s="1"/>
  <c r="V24" i="11"/>
  <c r="U24" i="11"/>
  <c r="T24" i="11" s="1"/>
  <c r="S24" i="11"/>
  <c r="R24" i="11"/>
  <c r="AL24" i="11" s="1"/>
  <c r="M24" i="11"/>
  <c r="L24" i="11"/>
  <c r="K24" i="11"/>
  <c r="E24" i="11"/>
  <c r="A24" i="11"/>
  <c r="AM23" i="11"/>
  <c r="AD23" i="11"/>
  <c r="Z23" i="11"/>
  <c r="Y23" i="11"/>
  <c r="AF23" i="11" s="1"/>
  <c r="X23" i="11"/>
  <c r="AE23" i="11" s="1"/>
  <c r="W23" i="11"/>
  <c r="AK23" i="11" s="1"/>
  <c r="V23" i="11"/>
  <c r="U23" i="11"/>
  <c r="AJ23" i="11" s="1"/>
  <c r="R23" i="11"/>
  <c r="AL23" i="11" s="1"/>
  <c r="M23" i="11"/>
  <c r="L23" i="11"/>
  <c r="K23" i="11"/>
  <c r="E23" i="11"/>
  <c r="A23" i="11"/>
  <c r="AM22" i="11"/>
  <c r="AD22" i="11"/>
  <c r="Z22" i="11"/>
  <c r="Y22" i="11"/>
  <c r="AF22" i="11" s="1"/>
  <c r="X22" i="11"/>
  <c r="AE22" i="11" s="1"/>
  <c r="W22" i="11"/>
  <c r="AK22" i="11" s="1"/>
  <c r="V22" i="11"/>
  <c r="U22" i="11"/>
  <c r="AJ22" i="11" s="1"/>
  <c r="S22" i="11"/>
  <c r="R22" i="11"/>
  <c r="AL22" i="11" s="1"/>
  <c r="M22" i="11"/>
  <c r="L22" i="11"/>
  <c r="K22" i="11"/>
  <c r="E22" i="11"/>
  <c r="A22" i="11"/>
  <c r="AM21" i="11"/>
  <c r="AE21" i="11"/>
  <c r="AD21" i="11"/>
  <c r="Z21" i="11"/>
  <c r="Y21" i="11"/>
  <c r="AF21" i="11" s="1"/>
  <c r="X21" i="11"/>
  <c r="W21" i="11"/>
  <c r="AK21" i="11" s="1"/>
  <c r="V21" i="11"/>
  <c r="U21" i="11"/>
  <c r="T21" i="11" s="1"/>
  <c r="S21" i="11"/>
  <c r="R21" i="11"/>
  <c r="AL21" i="11" s="1"/>
  <c r="M21" i="11"/>
  <c r="L21" i="11"/>
  <c r="K21" i="11"/>
  <c r="E21" i="11"/>
  <c r="A21" i="11"/>
  <c r="AM20" i="11"/>
  <c r="AD20" i="11"/>
  <c r="Z20" i="11"/>
  <c r="Y20" i="11"/>
  <c r="AF20" i="11" s="1"/>
  <c r="X20" i="11"/>
  <c r="AE20" i="11" s="1"/>
  <c r="W20" i="11"/>
  <c r="AK20" i="11" s="1"/>
  <c r="V20" i="11"/>
  <c r="U20" i="11"/>
  <c r="AJ20" i="11" s="1"/>
  <c r="R20" i="11"/>
  <c r="AL20" i="11" s="1"/>
  <c r="M20" i="11"/>
  <c r="L20" i="11"/>
  <c r="K20" i="11"/>
  <c r="E20" i="11"/>
  <c r="A20" i="11"/>
  <c r="AM19" i="11"/>
  <c r="AD19" i="11"/>
  <c r="Z19" i="11"/>
  <c r="Y19" i="11"/>
  <c r="AF19" i="11" s="1"/>
  <c r="X19" i="11"/>
  <c r="AE19" i="11" s="1"/>
  <c r="W19" i="11"/>
  <c r="AK19" i="11" s="1"/>
  <c r="V19" i="11"/>
  <c r="U19" i="11"/>
  <c r="AJ19" i="11" s="1"/>
  <c r="S19" i="11"/>
  <c r="R19" i="11"/>
  <c r="AL19" i="11" s="1"/>
  <c r="M19" i="11"/>
  <c r="L19" i="11"/>
  <c r="K19" i="11"/>
  <c r="E19" i="11"/>
  <c r="A19" i="11"/>
  <c r="AM18" i="11"/>
  <c r="AD18" i="11"/>
  <c r="Z18" i="11"/>
  <c r="Y18" i="11"/>
  <c r="AF18" i="11" s="1"/>
  <c r="X18" i="11"/>
  <c r="AE18" i="11" s="1"/>
  <c r="W18" i="11"/>
  <c r="AK18" i="11" s="1"/>
  <c r="V18" i="11"/>
  <c r="U18" i="11"/>
  <c r="T18" i="11" s="1"/>
  <c r="S18" i="11"/>
  <c r="R18" i="11"/>
  <c r="AL18" i="11" s="1"/>
  <c r="M18" i="11"/>
  <c r="L18" i="11"/>
  <c r="K18" i="11"/>
  <c r="E18" i="11"/>
  <c r="A18" i="11"/>
  <c r="AM17" i="11"/>
  <c r="AD17" i="11"/>
  <c r="Z17" i="11"/>
  <c r="Y17" i="11"/>
  <c r="AF17" i="11" s="1"/>
  <c r="X17" i="11"/>
  <c r="AE17" i="11" s="1"/>
  <c r="W17" i="11"/>
  <c r="AK17" i="11" s="1"/>
  <c r="V17" i="11"/>
  <c r="U17" i="11"/>
  <c r="AJ17" i="11" s="1"/>
  <c r="S17" i="11"/>
  <c r="R17" i="11"/>
  <c r="AL17" i="11" s="1"/>
  <c r="M17" i="11"/>
  <c r="L17" i="11"/>
  <c r="K17" i="11"/>
  <c r="E17" i="11"/>
  <c r="A17" i="11"/>
  <c r="AM16" i="11"/>
  <c r="AD16" i="11"/>
  <c r="Z16" i="11"/>
  <c r="Y16" i="11"/>
  <c r="AF16" i="11" s="1"/>
  <c r="X16" i="11"/>
  <c r="AE16" i="11" s="1"/>
  <c r="W16" i="11"/>
  <c r="AK16" i="11" s="1"/>
  <c r="V16" i="11"/>
  <c r="U16" i="11"/>
  <c r="T16" i="11" s="1"/>
  <c r="S16" i="11"/>
  <c r="R16" i="11"/>
  <c r="AL16" i="11" s="1"/>
  <c r="M16" i="11"/>
  <c r="L16" i="11"/>
  <c r="K16" i="11"/>
  <c r="E16" i="11"/>
  <c r="A16" i="11"/>
  <c r="AM15" i="11"/>
  <c r="AD15" i="11"/>
  <c r="Z15" i="11"/>
  <c r="Y15" i="11"/>
  <c r="AF15" i="11" s="1"/>
  <c r="X15" i="11"/>
  <c r="AE15" i="11" s="1"/>
  <c r="W15" i="11"/>
  <c r="AK15" i="11" s="1"/>
  <c r="V15" i="11"/>
  <c r="U15" i="11"/>
  <c r="T15" i="11" s="1"/>
  <c r="S15" i="11"/>
  <c r="R15" i="11"/>
  <c r="AL15" i="11" s="1"/>
  <c r="M15" i="11"/>
  <c r="L15" i="11"/>
  <c r="K15" i="11"/>
  <c r="E15" i="11"/>
  <c r="A15" i="11"/>
  <c r="AM14" i="11"/>
  <c r="AD14" i="11"/>
  <c r="Z14" i="11"/>
  <c r="Y14" i="11"/>
  <c r="AF14" i="11" s="1"/>
  <c r="X14" i="11"/>
  <c r="AE14" i="11" s="1"/>
  <c r="W14" i="11"/>
  <c r="AK14" i="11" s="1"/>
  <c r="V14" i="11"/>
  <c r="U14" i="11"/>
  <c r="AJ14" i="11" s="1"/>
  <c r="S14" i="11"/>
  <c r="R14" i="11"/>
  <c r="AL14" i="11" s="1"/>
  <c r="M14" i="11"/>
  <c r="L14" i="11"/>
  <c r="K14" i="11"/>
  <c r="E14" i="11"/>
  <c r="A14" i="11"/>
  <c r="AM13" i="11"/>
  <c r="AD13" i="11"/>
  <c r="Z13" i="11"/>
  <c r="Y13" i="11"/>
  <c r="AF13" i="11" s="1"/>
  <c r="X13" i="11"/>
  <c r="AE13" i="11" s="1"/>
  <c r="W13" i="11"/>
  <c r="AK13" i="11" s="1"/>
  <c r="U13" i="11"/>
  <c r="AI13" i="11" s="1"/>
  <c r="S13" i="11"/>
  <c r="R13" i="11"/>
  <c r="AL13" i="11" s="1"/>
  <c r="M13" i="11"/>
  <c r="L13" i="11"/>
  <c r="K13" i="11"/>
  <c r="E13" i="11"/>
  <c r="A13" i="11"/>
  <c r="AM12" i="11"/>
  <c r="AD12" i="11"/>
  <c r="Z12" i="11"/>
  <c r="Y12" i="11"/>
  <c r="AF12" i="11" s="1"/>
  <c r="X12" i="11"/>
  <c r="AE12" i="11" s="1"/>
  <c r="W12" i="11"/>
  <c r="AK12" i="11" s="1"/>
  <c r="V12" i="11"/>
  <c r="U12" i="11"/>
  <c r="T12" i="11" s="1"/>
  <c r="S12" i="11"/>
  <c r="R12" i="11"/>
  <c r="AL12" i="11" s="1"/>
  <c r="M12" i="11"/>
  <c r="L12" i="11"/>
  <c r="K12" i="11"/>
  <c r="E12" i="11"/>
  <c r="A12" i="11"/>
  <c r="AM11" i="11"/>
  <c r="AD11" i="11"/>
  <c r="Z11" i="11"/>
  <c r="Y11" i="11"/>
  <c r="AF11" i="11" s="1"/>
  <c r="X11" i="11"/>
  <c r="AE11" i="11" s="1"/>
  <c r="W11" i="11"/>
  <c r="AK11" i="11" s="1"/>
  <c r="V11" i="11"/>
  <c r="U11" i="11"/>
  <c r="T11" i="11" s="1"/>
  <c r="S11" i="11"/>
  <c r="R11" i="11"/>
  <c r="AL11" i="11" s="1"/>
  <c r="M11" i="11"/>
  <c r="L11" i="11"/>
  <c r="K11" i="11"/>
  <c r="E11" i="11"/>
  <c r="A11" i="11"/>
  <c r="AM10" i="11"/>
  <c r="AJ10" i="11"/>
  <c r="AD10" i="11"/>
  <c r="Z10" i="11"/>
  <c r="Y10" i="11"/>
  <c r="AF10" i="11" s="1"/>
  <c r="X10" i="11"/>
  <c r="AE10" i="11" s="1"/>
  <c r="W10" i="11"/>
  <c r="AK10" i="11" s="1"/>
  <c r="V10" i="11"/>
  <c r="AI10" i="11" s="1"/>
  <c r="T10" i="11"/>
  <c r="S10" i="11"/>
  <c r="R10" i="11"/>
  <c r="AL10" i="11" s="1"/>
  <c r="M10" i="11"/>
  <c r="L10" i="11"/>
  <c r="K10" i="11"/>
  <c r="E10" i="11"/>
  <c r="A10" i="11"/>
  <c r="AM9" i="11"/>
  <c r="AJ9" i="11"/>
  <c r="AD9" i="11"/>
  <c r="Z9" i="11"/>
  <c r="Y9" i="11"/>
  <c r="AF9" i="11" s="1"/>
  <c r="X9" i="11"/>
  <c r="AE9" i="11" s="1"/>
  <c r="W9" i="11"/>
  <c r="AK9" i="11" s="1"/>
  <c r="V9" i="11"/>
  <c r="AI9" i="11" s="1"/>
  <c r="T9" i="11"/>
  <c r="S9" i="11"/>
  <c r="R9" i="11"/>
  <c r="AL9" i="11" s="1"/>
  <c r="M9" i="11"/>
  <c r="L9" i="11"/>
  <c r="K9" i="11"/>
  <c r="E9" i="11"/>
  <c r="A9" i="11"/>
  <c r="AM8" i="11"/>
  <c r="AD8" i="11"/>
  <c r="Z8" i="11"/>
  <c r="Y8" i="11"/>
  <c r="AF8" i="11" s="1"/>
  <c r="X8" i="11"/>
  <c r="AE8" i="11" s="1"/>
  <c r="W8" i="11"/>
  <c r="AK8" i="11" s="1"/>
  <c r="V8" i="11"/>
  <c r="U8" i="11"/>
  <c r="T8" i="11" s="1"/>
  <c r="S8" i="11"/>
  <c r="R8" i="11"/>
  <c r="AL8" i="11" s="1"/>
  <c r="M8" i="11"/>
  <c r="L8" i="11"/>
  <c r="K8" i="11"/>
  <c r="E8" i="11"/>
  <c r="A8" i="11"/>
  <c r="AM7" i="11"/>
  <c r="AK7" i="11"/>
  <c r="AD7" i="11"/>
  <c r="Z7" i="11"/>
  <c r="Y7" i="11"/>
  <c r="AF7" i="11" s="1"/>
  <c r="X7" i="11"/>
  <c r="AE7" i="11" s="1"/>
  <c r="W7" i="11"/>
  <c r="V7" i="11"/>
  <c r="U7" i="11"/>
  <c r="AJ7" i="11" s="1"/>
  <c r="S7" i="11"/>
  <c r="R7" i="11"/>
  <c r="AL7" i="11" s="1"/>
  <c r="M7" i="11"/>
  <c r="L7" i="11"/>
  <c r="K7" i="11"/>
  <c r="E7" i="11"/>
  <c r="A7" i="11"/>
  <c r="AM6" i="11"/>
  <c r="AD6" i="11"/>
  <c r="Z6" i="11"/>
  <c r="Y6" i="11"/>
  <c r="AF6" i="11" s="1"/>
  <c r="X6" i="11"/>
  <c r="AE6" i="11" s="1"/>
  <c r="W6" i="11"/>
  <c r="AK6" i="11" s="1"/>
  <c r="V6" i="11"/>
  <c r="U6" i="11"/>
  <c r="AJ6" i="11" s="1"/>
  <c r="S6" i="11"/>
  <c r="R6" i="11"/>
  <c r="AL6" i="11" s="1"/>
  <c r="M6" i="11"/>
  <c r="L6" i="11"/>
  <c r="K6" i="11"/>
  <c r="E6" i="11"/>
  <c r="A6" i="11"/>
  <c r="AM5" i="11"/>
  <c r="AD5" i="11"/>
  <c r="Z5" i="11"/>
  <c r="Y5" i="11"/>
  <c r="AF5" i="11" s="1"/>
  <c r="X5" i="11"/>
  <c r="AE5" i="11" s="1"/>
  <c r="AG5" i="11" s="1"/>
  <c r="W5" i="11"/>
  <c r="AK5" i="11" s="1"/>
  <c r="V5" i="11"/>
  <c r="U5" i="11"/>
  <c r="AJ5" i="11" s="1"/>
  <c r="S5" i="11"/>
  <c r="R5" i="11"/>
  <c r="AL5" i="11" s="1"/>
  <c r="M5" i="11"/>
  <c r="L5" i="11"/>
  <c r="K5" i="11"/>
  <c r="E5" i="11"/>
  <c r="A5" i="11"/>
  <c r="AM4" i="11"/>
  <c r="AD4" i="11"/>
  <c r="Z4" i="11"/>
  <c r="Y4" i="11"/>
  <c r="AF4" i="11" s="1"/>
  <c r="X4" i="11"/>
  <c r="AE4" i="11" s="1"/>
  <c r="W4" i="11"/>
  <c r="AK4" i="11" s="1"/>
  <c r="V4" i="11"/>
  <c r="U4" i="11"/>
  <c r="T4" i="11" s="1"/>
  <c r="S4" i="11"/>
  <c r="R4" i="11"/>
  <c r="AL4" i="11" s="1"/>
  <c r="M4" i="11"/>
  <c r="L4" i="11"/>
  <c r="K4" i="11"/>
  <c r="E4" i="11"/>
  <c r="A4" i="11"/>
  <c r="AM3" i="11"/>
  <c r="AD3" i="11"/>
  <c r="Z3" i="11"/>
  <c r="Y3" i="11"/>
  <c r="AF3" i="11" s="1"/>
  <c r="X3" i="11"/>
  <c r="AE3" i="11" s="1"/>
  <c r="W3" i="11"/>
  <c r="AK3" i="11" s="1"/>
  <c r="V3" i="11"/>
  <c r="U3" i="11"/>
  <c r="AJ3" i="11" s="1"/>
  <c r="S3" i="11"/>
  <c r="R3" i="11"/>
  <c r="AL3" i="11" s="1"/>
  <c r="O3" i="11"/>
  <c r="N3" i="11"/>
  <c r="M3" i="11"/>
  <c r="L3" i="11"/>
  <c r="K3" i="11"/>
  <c r="E3" i="11"/>
  <c r="A3" i="11"/>
  <c r="AM2" i="11"/>
  <c r="AD2" i="11"/>
  <c r="Z2" i="11"/>
  <c r="Y2" i="11"/>
  <c r="AF2" i="11" s="1"/>
  <c r="X2" i="11"/>
  <c r="AE2" i="11" s="1"/>
  <c r="W2" i="11"/>
  <c r="AK2" i="11" s="1"/>
  <c r="V2" i="11"/>
  <c r="U2" i="11"/>
  <c r="AJ2" i="11" s="1"/>
  <c r="S2" i="11"/>
  <c r="R2" i="11"/>
  <c r="O2" i="11"/>
  <c r="N2" i="11"/>
  <c r="Y6" i="10" s="1"/>
  <c r="M2" i="11"/>
  <c r="L2" i="11"/>
  <c r="K2" i="11"/>
  <c r="E2" i="11"/>
  <c r="A2" i="11"/>
  <c r="Y5" i="10" l="1"/>
  <c r="AH159" i="11"/>
  <c r="AG154" i="11"/>
  <c r="Y7" i="10"/>
  <c r="T119" i="11"/>
  <c r="Y4" i="10"/>
  <c r="Y18" i="10"/>
  <c r="T85" i="11"/>
  <c r="T99" i="11"/>
  <c r="Y20" i="10"/>
  <c r="H6" i="10"/>
  <c r="AI99" i="11"/>
  <c r="K6" i="10"/>
  <c r="AG74" i="11"/>
  <c r="T79" i="11"/>
  <c r="AI79" i="11"/>
  <c r="T84" i="11"/>
  <c r="AG114" i="11"/>
  <c r="Y19" i="10"/>
  <c r="AI90" i="11"/>
  <c r="AL2" i="11"/>
  <c r="N6" i="10"/>
  <c r="AH17" i="11"/>
  <c r="T22" i="11"/>
  <c r="AH43" i="11"/>
  <c r="AH10" i="11"/>
  <c r="AI37" i="11"/>
  <c r="AI73" i="11"/>
  <c r="AH91" i="11"/>
  <c r="AH106" i="11"/>
  <c r="AJ123" i="11"/>
  <c r="T180" i="11"/>
  <c r="AI171" i="11"/>
  <c r="AI148" i="11"/>
  <c r="T36" i="11"/>
  <c r="AH50" i="11"/>
  <c r="AJ53" i="11"/>
  <c r="AI85" i="11"/>
  <c r="AI135" i="11"/>
  <c r="T156" i="11"/>
  <c r="T163" i="11"/>
  <c r="AI182" i="11"/>
  <c r="AH39" i="11"/>
  <c r="AH51" i="11"/>
  <c r="AH57" i="11"/>
  <c r="AI131" i="11"/>
  <c r="T132" i="11"/>
  <c r="AI33" i="11"/>
  <c r="AH13" i="11"/>
  <c r="T30" i="11"/>
  <c r="AJ49" i="11"/>
  <c r="AJ102" i="11"/>
  <c r="T170" i="11"/>
  <c r="AI34" i="11"/>
  <c r="AG21" i="11"/>
  <c r="AH92" i="11"/>
  <c r="T116" i="11"/>
  <c r="T159" i="11"/>
  <c r="T106" i="11"/>
  <c r="AG108" i="11"/>
  <c r="AH135" i="11"/>
  <c r="AI164" i="11"/>
  <c r="T165" i="11"/>
  <c r="T179" i="11"/>
  <c r="AI186" i="11"/>
  <c r="AG168" i="11"/>
  <c r="AH37" i="11"/>
  <c r="AI86" i="11"/>
  <c r="AG6" i="11"/>
  <c r="AI53" i="11"/>
  <c r="AH66" i="11"/>
  <c r="AG95" i="11"/>
  <c r="AH101" i="11"/>
  <c r="AI38" i="11"/>
  <c r="AH25" i="11"/>
  <c r="AI129" i="11"/>
  <c r="AI30" i="11"/>
  <c r="AG87" i="11"/>
  <c r="AI92" i="11"/>
  <c r="AI103" i="11"/>
  <c r="AI140" i="11"/>
  <c r="AI162" i="11"/>
  <c r="AI166" i="11"/>
  <c r="AH183" i="11"/>
  <c r="AH15" i="11"/>
  <c r="AI106" i="11"/>
  <c r="AH119" i="11"/>
  <c r="T5" i="11"/>
  <c r="T14" i="11"/>
  <c r="T17" i="11"/>
  <c r="AJ18" i="11"/>
  <c r="T43" i="11"/>
  <c r="AG49" i="11"/>
  <c r="AG53" i="11"/>
  <c r="T168" i="11"/>
  <c r="T171" i="11"/>
  <c r="T182" i="11"/>
  <c r="AH180" i="11"/>
  <c r="AH63" i="11"/>
  <c r="AG146" i="11"/>
  <c r="AI11" i="11"/>
  <c r="T13" i="11"/>
  <c r="T20" i="11"/>
  <c r="AJ41" i="11"/>
  <c r="T54" i="11"/>
  <c r="AG57" i="11"/>
  <c r="AG70" i="11"/>
  <c r="T75" i="11"/>
  <c r="AH88" i="11"/>
  <c r="AI95" i="11"/>
  <c r="T107" i="11"/>
  <c r="AI121" i="11"/>
  <c r="AI124" i="11"/>
  <c r="AG138" i="11"/>
  <c r="T140" i="11"/>
  <c r="T148" i="11"/>
  <c r="AI154" i="11"/>
  <c r="AJ154" i="11"/>
  <c r="T164" i="11"/>
  <c r="AI183" i="11"/>
  <c r="AJ162" i="11"/>
  <c r="T167" i="11"/>
  <c r="T176" i="11"/>
  <c r="AI25" i="11"/>
  <c r="AG162" i="11"/>
  <c r="AI167" i="11"/>
  <c r="AH59" i="11"/>
  <c r="AI107" i="11"/>
  <c r="AG109" i="11"/>
  <c r="AI6" i="11"/>
  <c r="AH30" i="11"/>
  <c r="AG31" i="11"/>
  <c r="AI66" i="11"/>
  <c r="AG83" i="11"/>
  <c r="AG91" i="11"/>
  <c r="AI94" i="11"/>
  <c r="AH163" i="11"/>
  <c r="AI170" i="11"/>
  <c r="AG175" i="11"/>
  <c r="AG14" i="11"/>
  <c r="AG105" i="11"/>
  <c r="AI78" i="11"/>
  <c r="AI101" i="11"/>
  <c r="AI61" i="11"/>
  <c r="AJ66" i="11"/>
  <c r="AG44" i="11"/>
  <c r="AI49" i="11"/>
  <c r="AI76" i="11"/>
  <c r="AI108" i="11"/>
  <c r="AI116" i="11"/>
  <c r="AI123" i="11"/>
  <c r="AI168" i="11"/>
  <c r="AI179" i="11"/>
  <c r="AG67" i="11"/>
  <c r="AI54" i="11"/>
  <c r="AG45" i="11"/>
  <c r="AI57" i="11"/>
  <c r="AG90" i="11"/>
  <c r="AH18" i="11"/>
  <c r="AI27" i="11"/>
  <c r="T28" i="11"/>
  <c r="AJ29" i="11"/>
  <c r="AI40" i="11"/>
  <c r="AJ47" i="11"/>
  <c r="T50" i="11"/>
  <c r="AG66" i="11"/>
  <c r="AI70" i="11"/>
  <c r="AJ77" i="11"/>
  <c r="AJ80" i="11"/>
  <c r="AI83" i="11"/>
  <c r="T95" i="11"/>
  <c r="AH95" i="11"/>
  <c r="AH111" i="11"/>
  <c r="AI113" i="11"/>
  <c r="T114" i="11"/>
  <c r="T121" i="11"/>
  <c r="T124" i="11"/>
  <c r="AI147" i="11"/>
  <c r="AI156" i="11"/>
  <c r="AI163" i="11"/>
  <c r="AI174" i="11"/>
  <c r="T183" i="11"/>
  <c r="T186" i="11"/>
  <c r="AG80" i="11"/>
  <c r="AH80" i="11"/>
  <c r="AG20" i="11"/>
  <c r="AH20" i="11"/>
  <c r="AG81" i="11"/>
  <c r="AH81" i="11"/>
  <c r="AG23" i="11"/>
  <c r="AH23" i="11"/>
  <c r="AI87" i="11"/>
  <c r="AH93" i="11"/>
  <c r="AI98" i="11"/>
  <c r="AJ110" i="11"/>
  <c r="T110" i="11"/>
  <c r="AI119" i="11"/>
  <c r="AJ127" i="11"/>
  <c r="T135" i="11"/>
  <c r="AJ135" i="11"/>
  <c r="T161" i="11"/>
  <c r="AG179" i="11"/>
  <c r="AI62" i="11"/>
  <c r="T62" i="11"/>
  <c r="AI65" i="11"/>
  <c r="T130" i="11"/>
  <c r="AJ130" i="11"/>
  <c r="AI173" i="11"/>
  <c r="AJ42" i="11"/>
  <c r="T42" i="11"/>
  <c r="AI110" i="11"/>
  <c r="AI8" i="11"/>
  <c r="AI15" i="11"/>
  <c r="AG15" i="11"/>
  <c r="T19" i="11"/>
  <c r="AJ21" i="11"/>
  <c r="AH31" i="11"/>
  <c r="T38" i="11"/>
  <c r="AJ38" i="11"/>
  <c r="T45" i="11"/>
  <c r="AJ45" i="11"/>
  <c r="AH45" i="11"/>
  <c r="AI50" i="11"/>
  <c r="AG55" i="11"/>
  <c r="T57" i="11"/>
  <c r="AJ57" i="11"/>
  <c r="AI60" i="11"/>
  <c r="AJ60" i="11"/>
  <c r="AH68" i="11"/>
  <c r="AG71" i="11"/>
  <c r="AH71" i="11"/>
  <c r="AJ72" i="11"/>
  <c r="T72" i="11"/>
  <c r="AI91" i="11"/>
  <c r="AJ91" i="11"/>
  <c r="AH104" i="11"/>
  <c r="AJ115" i="11"/>
  <c r="AI122" i="11"/>
  <c r="AJ122" i="11"/>
  <c r="T139" i="11"/>
  <c r="AI139" i="11"/>
  <c r="AH143" i="11"/>
  <c r="AJ150" i="11"/>
  <c r="T150" i="11"/>
  <c r="T153" i="11"/>
  <c r="AJ155" i="11"/>
  <c r="AI161" i="11"/>
  <c r="AJ187" i="11"/>
  <c r="T187" i="11"/>
  <c r="AH26" i="11"/>
  <c r="AI56" i="11"/>
  <c r="AJ56" i="11"/>
  <c r="AJ8" i="11"/>
  <c r="AI14" i="11"/>
  <c r="AI17" i="11"/>
  <c r="AH67" i="11"/>
  <c r="AG75" i="11"/>
  <c r="AI12" i="11"/>
  <c r="AJ15" i="11"/>
  <c r="AI19" i="11"/>
  <c r="AJ24" i="11"/>
  <c r="AH55" i="11"/>
  <c r="AI58" i="11"/>
  <c r="T58" i="11"/>
  <c r="T73" i="11"/>
  <c r="AI75" i="11"/>
  <c r="AI115" i="11"/>
  <c r="AJ129" i="11"/>
  <c r="T129" i="11"/>
  <c r="T134" i="11"/>
  <c r="T146" i="11"/>
  <c r="T151" i="11"/>
  <c r="AH151" i="11"/>
  <c r="AI153" i="11"/>
  <c r="AI155" i="11"/>
  <c r="AI159" i="11"/>
  <c r="AJ166" i="11"/>
  <c r="T166" i="11"/>
  <c r="AH94" i="11"/>
  <c r="AG94" i="11"/>
  <c r="AI7" i="11"/>
  <c r="T26" i="11"/>
  <c r="AJ26" i="11"/>
  <c r="AH33" i="11"/>
  <c r="AJ11" i="11"/>
  <c r="AI21" i="11"/>
  <c r="AH32" i="11"/>
  <c r="AH35" i="11"/>
  <c r="T46" i="11"/>
  <c r="AJ46" i="11"/>
  <c r="AI64" i="11"/>
  <c r="AJ64" i="11"/>
  <c r="AH82" i="11"/>
  <c r="AG92" i="11"/>
  <c r="AG106" i="11"/>
  <c r="AJ118" i="11"/>
  <c r="T118" i="11"/>
  <c r="AJ137" i="11"/>
  <c r="T137" i="11"/>
  <c r="AJ142" i="11"/>
  <c r="T142" i="11"/>
  <c r="AI151" i="11"/>
  <c r="AJ169" i="11"/>
  <c r="T169" i="11"/>
  <c r="AJ68" i="11"/>
  <c r="T68" i="11"/>
  <c r="AJ87" i="11"/>
  <c r="AI127" i="11"/>
  <c r="AI4" i="11"/>
  <c r="AJ4" i="11"/>
  <c r="T7" i="11"/>
  <c r="AH7" i="11"/>
  <c r="AJ13" i="11"/>
  <c r="AI24" i="11"/>
  <c r="AG27" i="11"/>
  <c r="AG30" i="11"/>
  <c r="AG33" i="11"/>
  <c r="AJ37" i="11"/>
  <c r="AH38" i="11"/>
  <c r="AG39" i="11"/>
  <c r="AI42" i="11"/>
  <c r="AJ62" i="11"/>
  <c r="AJ65" i="11"/>
  <c r="AJ98" i="11"/>
  <c r="AI137" i="11"/>
  <c r="AI142" i="11"/>
  <c r="AI169" i="11"/>
  <c r="AI44" i="11"/>
  <c r="AG59" i="11"/>
  <c r="AG63" i="11"/>
  <c r="AJ76" i="11"/>
  <c r="AJ96" i="11"/>
  <c r="AJ100" i="11"/>
  <c r="AI102" i="11"/>
  <c r="AI118" i="11"/>
  <c r="AH127" i="11"/>
  <c r="AI130" i="11"/>
  <c r="AI150" i="11"/>
  <c r="AH162" i="11"/>
  <c r="AG171" i="11"/>
  <c r="AH175" i="11"/>
  <c r="AH184" i="11"/>
  <c r="AI187" i="11"/>
  <c r="AI165" i="11"/>
  <c r="AI39" i="11"/>
  <c r="AI41" i="11"/>
  <c r="AI45" i="11"/>
  <c r="AJ70" i="11"/>
  <c r="AG76" i="11"/>
  <c r="AG96" i="11"/>
  <c r="AH100" i="11"/>
  <c r="T111" i="11"/>
  <c r="T113" i="11"/>
  <c r="AI114" i="11"/>
  <c r="T126" i="11"/>
  <c r="T131" i="11"/>
  <c r="AI134" i="11"/>
  <c r="T138" i="11"/>
  <c r="T143" i="11"/>
  <c r="T145" i="11"/>
  <c r="AI146" i="11"/>
  <c r="T158" i="11"/>
  <c r="T175" i="11"/>
  <c r="AG183" i="11"/>
  <c r="AJ86" i="11"/>
  <c r="AI111" i="11"/>
  <c r="AI143" i="11"/>
  <c r="AI36" i="11"/>
  <c r="AH41" i="11"/>
  <c r="AG47" i="11"/>
  <c r="AI47" i="11"/>
  <c r="AG68" i="11"/>
  <c r="AI68" i="11"/>
  <c r="AI72" i="11"/>
  <c r="AH87" i="11"/>
  <c r="AJ94" i="11"/>
  <c r="AG101" i="11"/>
  <c r="AI126" i="11"/>
  <c r="AI138" i="11"/>
  <c r="AI158" i="11"/>
  <c r="AI175" i="11"/>
  <c r="AG24" i="11"/>
  <c r="AH24" i="11"/>
  <c r="AH34" i="11"/>
  <c r="AG34" i="11"/>
  <c r="AH40" i="11"/>
  <c r="AH4" i="11"/>
  <c r="AG4" i="11"/>
  <c r="AH16" i="11"/>
  <c r="AG16" i="11"/>
  <c r="AH8" i="11"/>
  <c r="AG8" i="11"/>
  <c r="AG36" i="11"/>
  <c r="AH36" i="11"/>
  <c r="AH58" i="11"/>
  <c r="AG58" i="11"/>
  <c r="AH12" i="11"/>
  <c r="AG12" i="11"/>
  <c r="AH22" i="11"/>
  <c r="AH42" i="11"/>
  <c r="AG42" i="11"/>
  <c r="T2" i="11"/>
  <c r="AH2" i="11"/>
  <c r="T3" i="11"/>
  <c r="AH3" i="11"/>
  <c r="AG3" i="11"/>
  <c r="T23" i="11"/>
  <c r="AG26" i="11"/>
  <c r="AH29" i="11"/>
  <c r="AG46" i="11"/>
  <c r="AJ51" i="11"/>
  <c r="T51" i="11"/>
  <c r="AJ55" i="11"/>
  <c r="T55" i="11"/>
  <c r="AH62" i="11"/>
  <c r="AG62" i="11"/>
  <c r="T74" i="11"/>
  <c r="AI74" i="11"/>
  <c r="AJ117" i="11"/>
  <c r="T117" i="11"/>
  <c r="AI117" i="11"/>
  <c r="AH118" i="11"/>
  <c r="AG118" i="11"/>
  <c r="AG120" i="11"/>
  <c r="AH120" i="11"/>
  <c r="AH121" i="11"/>
  <c r="AG121" i="11"/>
  <c r="AH123" i="11"/>
  <c r="AG123" i="11"/>
  <c r="AJ149" i="11"/>
  <c r="T149" i="11"/>
  <c r="AI149" i="11"/>
  <c r="AH150" i="11"/>
  <c r="AG150" i="11"/>
  <c r="AG152" i="11"/>
  <c r="AH152" i="11"/>
  <c r="AH153" i="11"/>
  <c r="AG153" i="11"/>
  <c r="AH155" i="11"/>
  <c r="AG155" i="11"/>
  <c r="AH48" i="11"/>
  <c r="AG48" i="11"/>
  <c r="AH52" i="11"/>
  <c r="AG52" i="11"/>
  <c r="AH56" i="11"/>
  <c r="AG56" i="11"/>
  <c r="AH78" i="11"/>
  <c r="AG78" i="11"/>
  <c r="T82" i="11"/>
  <c r="AJ82" i="11"/>
  <c r="AG82" i="11"/>
  <c r="AH84" i="11"/>
  <c r="AG84" i="11"/>
  <c r="AH11" i="11"/>
  <c r="AG11" i="11"/>
  <c r="T33" i="11"/>
  <c r="AJ33" i="11"/>
  <c r="AG2" i="11"/>
  <c r="AI3" i="11"/>
  <c r="T6" i="11"/>
  <c r="AH6" i="11"/>
  <c r="AJ12" i="11"/>
  <c r="AG17" i="11"/>
  <c r="AI23" i="11"/>
  <c r="AI29" i="11"/>
  <c r="AG29" i="11"/>
  <c r="T31" i="11"/>
  <c r="T32" i="11"/>
  <c r="AG32" i="11"/>
  <c r="AJ40" i="11"/>
  <c r="AI46" i="11"/>
  <c r="AH46" i="11"/>
  <c r="AG50" i="11"/>
  <c r="AG54" i="11"/>
  <c r="AH61" i="11"/>
  <c r="AH64" i="11"/>
  <c r="AG64" i="11"/>
  <c r="AI69" i="11"/>
  <c r="AI82" i="11"/>
  <c r="AG89" i="11"/>
  <c r="AH89" i="11"/>
  <c r="AJ92" i="11"/>
  <c r="T92" i="11"/>
  <c r="T67" i="11"/>
  <c r="AJ67" i="11"/>
  <c r="AG85" i="11"/>
  <c r="AH85" i="11"/>
  <c r="AJ89" i="11"/>
  <c r="AI89" i="11"/>
  <c r="AG7" i="11"/>
  <c r="AG28" i="11"/>
  <c r="AH14" i="11"/>
  <c r="AH19" i="11"/>
  <c r="AG25" i="11"/>
  <c r="AI31" i="11"/>
  <c r="AG73" i="11"/>
  <c r="AH73" i="11"/>
  <c r="AH76" i="11"/>
  <c r="AJ83" i="11"/>
  <c r="T83" i="11"/>
  <c r="AH96" i="11"/>
  <c r="AG97" i="11"/>
  <c r="AH97" i="11"/>
  <c r="AH9" i="11"/>
  <c r="AG40" i="11"/>
  <c r="AI16" i="11"/>
  <c r="AG19" i="11"/>
  <c r="AI22" i="11"/>
  <c r="AG22" i="11"/>
  <c r="AH28" i="11"/>
  <c r="AI32" i="11"/>
  <c r="AG38" i="11"/>
  <c r="AG41" i="11"/>
  <c r="AH44" i="11"/>
  <c r="AI67" i="11"/>
  <c r="AH70" i="11"/>
  <c r="AG77" i="11"/>
  <c r="AH77" i="11"/>
  <c r="AH79" i="11"/>
  <c r="AG79" i="11"/>
  <c r="AH103" i="11"/>
  <c r="AG103" i="11"/>
  <c r="AG107" i="11"/>
  <c r="AH107" i="11"/>
  <c r="AI2" i="11"/>
  <c r="AG9" i="11"/>
  <c r="AG13" i="11"/>
  <c r="AG18" i="11"/>
  <c r="AH21" i="11"/>
  <c r="AH27" i="11"/>
  <c r="T35" i="11"/>
  <c r="AG35" i="11"/>
  <c r="AI43" i="11"/>
  <c r="AG43" i="11"/>
  <c r="AJ44" i="11"/>
  <c r="AI48" i="11"/>
  <c r="T48" i="11"/>
  <c r="AJ48" i="11"/>
  <c r="AH49" i="11"/>
  <c r="AI52" i="11"/>
  <c r="T52" i="11"/>
  <c r="AJ52" i="11"/>
  <c r="AH53" i="11"/>
  <c r="AH60" i="11"/>
  <c r="AG60" i="11"/>
  <c r="AG61" i="11"/>
  <c r="AG65" i="11"/>
  <c r="AH65" i="11"/>
  <c r="AH75" i="11"/>
  <c r="T88" i="11"/>
  <c r="AJ88" i="11"/>
  <c r="T90" i="11"/>
  <c r="AJ90" i="11"/>
  <c r="AJ93" i="11"/>
  <c r="AI93" i="11"/>
  <c r="T93" i="11"/>
  <c r="AH5" i="11"/>
  <c r="AG10" i="11"/>
  <c r="AI5" i="11"/>
  <c r="AJ16" i="11"/>
  <c r="T34" i="11"/>
  <c r="AG37" i="11"/>
  <c r="AH47" i="11"/>
  <c r="AG51" i="11"/>
  <c r="T69" i="11"/>
  <c r="AG69" i="11"/>
  <c r="AI88" i="11"/>
  <c r="AG88" i="11"/>
  <c r="AJ105" i="11"/>
  <c r="T105" i="11"/>
  <c r="AI105" i="11"/>
  <c r="AH83" i="11"/>
  <c r="AH86" i="11"/>
  <c r="AG86" i="11"/>
  <c r="AG93" i="11"/>
  <c r="AG124" i="11"/>
  <c r="AH124" i="11"/>
  <c r="AH125" i="11"/>
  <c r="AG125" i="11"/>
  <c r="AG156" i="11"/>
  <c r="AH156" i="11"/>
  <c r="AH157" i="11"/>
  <c r="AG157" i="11"/>
  <c r="T109" i="11"/>
  <c r="AJ109" i="11"/>
  <c r="AH110" i="11"/>
  <c r="AG110" i="11"/>
  <c r="AG112" i="11"/>
  <c r="AH112" i="11"/>
  <c r="AH113" i="11"/>
  <c r="AG113" i="11"/>
  <c r="AH115" i="11"/>
  <c r="AG115" i="11"/>
  <c r="AJ141" i="11"/>
  <c r="T141" i="11"/>
  <c r="AI141" i="11"/>
  <c r="AH142" i="11"/>
  <c r="AG142" i="11"/>
  <c r="AG144" i="11"/>
  <c r="AH144" i="11"/>
  <c r="AH145" i="11"/>
  <c r="AG145" i="11"/>
  <c r="AH147" i="11"/>
  <c r="AG147" i="11"/>
  <c r="AH166" i="11"/>
  <c r="AG166" i="11"/>
  <c r="AG116" i="11"/>
  <c r="AH116" i="11"/>
  <c r="AH117" i="11"/>
  <c r="AG117" i="11"/>
  <c r="AG148" i="11"/>
  <c r="AH148" i="11"/>
  <c r="AH149" i="11"/>
  <c r="AG149" i="11"/>
  <c r="AG164" i="11"/>
  <c r="AH164" i="11"/>
  <c r="AH72" i="11"/>
  <c r="AG99" i="11"/>
  <c r="AJ104" i="11"/>
  <c r="T104" i="11"/>
  <c r="AG104" i="11"/>
  <c r="AJ133" i="11"/>
  <c r="T133" i="11"/>
  <c r="AI133" i="11"/>
  <c r="AH134" i="11"/>
  <c r="AG134" i="11"/>
  <c r="AG136" i="11"/>
  <c r="AH136" i="11"/>
  <c r="AH137" i="11"/>
  <c r="AG137" i="11"/>
  <c r="AH139" i="11"/>
  <c r="AG139" i="11"/>
  <c r="AH165" i="11"/>
  <c r="AG165" i="11"/>
  <c r="AI20" i="11"/>
  <c r="AI28" i="11"/>
  <c r="AI35" i="11"/>
  <c r="T56" i="11"/>
  <c r="T59" i="11"/>
  <c r="T60" i="11"/>
  <c r="T63" i="11"/>
  <c r="T64" i="11"/>
  <c r="T71" i="11"/>
  <c r="AJ73" i="11"/>
  <c r="AH74" i="11"/>
  <c r="AH90" i="11"/>
  <c r="AJ97" i="11"/>
  <c r="T97" i="11"/>
  <c r="AH102" i="11"/>
  <c r="AG102" i="11"/>
  <c r="AI104" i="11"/>
  <c r="AH109" i="11"/>
  <c r="AG140" i="11"/>
  <c r="AH140" i="11"/>
  <c r="AH141" i="11"/>
  <c r="AG141" i="11"/>
  <c r="AG72" i="11"/>
  <c r="AH98" i="11"/>
  <c r="AG98" i="11"/>
  <c r="AG100" i="11"/>
  <c r="AH108" i="11"/>
  <c r="AJ125" i="11"/>
  <c r="T125" i="11"/>
  <c r="AI125" i="11"/>
  <c r="AH126" i="11"/>
  <c r="AG126" i="11"/>
  <c r="AG128" i="11"/>
  <c r="AH128" i="11"/>
  <c r="AH129" i="11"/>
  <c r="AG129" i="11"/>
  <c r="AH131" i="11"/>
  <c r="AG131" i="11"/>
  <c r="AJ157" i="11"/>
  <c r="T157" i="11"/>
  <c r="AI157" i="11"/>
  <c r="AH158" i="11"/>
  <c r="AG158" i="11"/>
  <c r="AI18" i="11"/>
  <c r="AI26" i="11"/>
  <c r="AI51" i="11"/>
  <c r="AI55" i="11"/>
  <c r="AI59" i="11"/>
  <c r="AI63" i="11"/>
  <c r="AI71" i="11"/>
  <c r="AI77" i="11"/>
  <c r="AJ78" i="11"/>
  <c r="AI80" i="11"/>
  <c r="AI81" i="11"/>
  <c r="AI96" i="11"/>
  <c r="AG132" i="11"/>
  <c r="AH132" i="11"/>
  <c r="AH133" i="11"/>
  <c r="AG133" i="11"/>
  <c r="AG160" i="11"/>
  <c r="AH160" i="11"/>
  <c r="AG167" i="11"/>
  <c r="AH167" i="11"/>
  <c r="AI109" i="11"/>
  <c r="AH169" i="11"/>
  <c r="AG169" i="11"/>
  <c r="AJ177" i="11"/>
  <c r="T177" i="11"/>
  <c r="AH105" i="11"/>
  <c r="AH114" i="11"/>
  <c r="AH122" i="11"/>
  <c r="AH130" i="11"/>
  <c r="AH138" i="11"/>
  <c r="AH146" i="11"/>
  <c r="AH154" i="11"/>
  <c r="AG163" i="11"/>
  <c r="AH171" i="11"/>
  <c r="T172" i="11"/>
  <c r="AH172" i="11"/>
  <c r="AG172" i="11"/>
  <c r="AH161" i="11"/>
  <c r="AG161" i="11"/>
  <c r="T112" i="11"/>
  <c r="T120" i="11"/>
  <c r="T128" i="11"/>
  <c r="T136" i="11"/>
  <c r="T144" i="11"/>
  <c r="T152" i="11"/>
  <c r="T160" i="11"/>
  <c r="AH168" i="11"/>
  <c r="AG170" i="11"/>
  <c r="AH170" i="11"/>
  <c r="AH176" i="11"/>
  <c r="AG176" i="11"/>
  <c r="AI84" i="11"/>
  <c r="T101" i="11"/>
  <c r="AG111" i="11"/>
  <c r="AG119" i="11"/>
  <c r="AG127" i="11"/>
  <c r="AG135" i="11"/>
  <c r="AG143" i="11"/>
  <c r="AG151" i="11"/>
  <c r="AG159" i="11"/>
  <c r="AJ173" i="11"/>
  <c r="T173" i="11"/>
  <c r="AI112" i="11"/>
  <c r="AI120" i="11"/>
  <c r="AI128" i="11"/>
  <c r="AI136" i="11"/>
  <c r="AI144" i="11"/>
  <c r="AI152" i="11"/>
  <c r="AI160" i="11"/>
  <c r="AG174" i="11"/>
  <c r="AH174" i="11"/>
  <c r="AH179" i="11"/>
  <c r="AH173" i="11"/>
  <c r="AG173" i="11"/>
  <c r="AH177" i="11"/>
  <c r="AG177" i="11"/>
  <c r="T181" i="11"/>
  <c r="AH181" i="11"/>
  <c r="AG181" i="11"/>
  <c r="T185" i="11"/>
  <c r="AH185" i="11"/>
  <c r="AG185" i="11"/>
  <c r="AI177" i="11"/>
  <c r="AG178" i="11"/>
  <c r="AH178" i="11"/>
  <c r="AI181" i="11"/>
  <c r="AG182" i="11"/>
  <c r="AH182" i="11"/>
  <c r="AI185" i="11"/>
  <c r="AG186" i="11"/>
  <c r="AH186" i="11"/>
  <c r="AI172" i="11"/>
  <c r="AI176" i="11"/>
  <c r="AI180" i="11"/>
  <c r="AG180" i="11"/>
  <c r="AI184" i="11"/>
  <c r="AG184" i="11"/>
  <c r="AG187" i="11"/>
  <c r="Y17" i="10" l="1"/>
  <c r="Z11" i="10"/>
  <c r="Y11" i="10"/>
  <c r="Z12" i="10"/>
  <c r="Y12" i="10"/>
  <c r="Y16" i="10"/>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2DDF848-9C32-924F-AD5E-D9FD950FE603}" keepAlive="1" name="Query - Audience_Coverage" description="Connection to the 'Audience_Coverage' query in the workbook." type="5" refreshedVersion="8" background="1" saveData="1">
    <dbPr connection="Provider=Microsoft.Mashup.OleDb.1;Data Source=$Workbook$;Location=Audience_Coverage;Extended Properties=&quot;&quot;" command="SELECT * FROM [Audience_Coverage]"/>
  </connection>
  <connection id="2" xr16:uid="{A58BEAC7-92DA-D940-A901-665F85E373C7}" keepAlive="1" name="Query - Query" description="Connection to the 'Query' query in the workbook." type="5" refreshedVersion="8" background="1" saveData="1">
    <dbPr connection="Provider=Microsoft.Mashup.OleDb.1;Data Source=$Workbook$;Location=Query;Extended Properties=&quot;&quot;" command="SELECT * FROM [Query]"/>
  </connection>
</connections>
</file>

<file path=xl/sharedStrings.xml><?xml version="1.0" encoding="utf-8"?>
<sst xmlns="http://schemas.openxmlformats.org/spreadsheetml/2006/main" count="20581" uniqueCount="2607">
  <si>
    <t>Sr. No.</t>
  </si>
  <si>
    <t>Name of Course/Programme</t>
  </si>
  <si>
    <t>Institution/Provider</t>
  </si>
  <si>
    <t>Target Audience</t>
  </si>
  <si>
    <t>Geographic Scope</t>
  </si>
  <si>
    <t>Mode of Delivery</t>
  </si>
  <si>
    <t>Duration</t>
  </si>
  <si>
    <t>Level of Qualification</t>
  </si>
  <si>
    <t>Cost/Fees</t>
  </si>
  <si>
    <t>Accreditation</t>
  </si>
  <si>
    <t>Website Link</t>
  </si>
  <si>
    <t>Bioeconomy Focus</t>
  </si>
  <si>
    <t>Notes</t>
  </si>
  <si>
    <t>Curriculum / Education Alignment</t>
  </si>
  <si>
    <t>Pre-school</t>
  </si>
  <si>
    <t>Primary</t>
  </si>
  <si>
    <t>Secondary</t>
  </si>
  <si>
    <t>Third_Level_Students</t>
  </si>
  <si>
    <t>Professional/CPD</t>
  </si>
  <si>
    <t>Source Type</t>
  </si>
  <si>
    <t>Validation Status</t>
  </si>
  <si>
    <t>Current Availability</t>
  </si>
  <si>
    <t>Last Checked</t>
  </si>
  <si>
    <t>M.Ed. in Education for Sustainability &amp; Global Citizenship</t>
  </si>
  <si>
    <t>Mary Immaculate College (UL)</t>
  </si>
  <si>
    <t>In-service teachers (all levels)</t>
  </si>
  <si>
    <t>Limerick</t>
  </si>
  <si>
    <t>Blended</t>
  </si>
  <si>
    <t>1–2 years; full-time or part-time options</t>
  </si>
  <si>
    <t>NFQ Level 9, 90 ECTS</t>
  </si>
  <si>
    <t>€4,650 per year</t>
  </si>
  <si>
    <t>Academic award – Mary Immaculate College / University of Limerick</t>
  </si>
  <si>
    <t>https://www.mic.ul.ie/</t>
  </si>
  <si>
    <t>Adjacent</t>
  </si>
  <si>
    <t>Modules on climate justice, outdoor learning, biodiversity; includes field trips.</t>
  </si>
  <si>
    <t>Higher Education; Teacher CPD / Professional Learning</t>
  </si>
  <si>
    <t>No</t>
  </si>
  <si>
    <t>Yes</t>
  </si>
  <si>
    <t>Official Website</t>
  </si>
  <si>
    <t>Official website verified</t>
  </si>
  <si>
    <t>Unknown</t>
  </si>
  <si>
    <t>BIOrbic – An Interdisciplinary Approach Module</t>
  </si>
  <si>
    <t>Maynooth University / BiOrbic</t>
  </si>
  <si>
    <t>B.Ed. and PME student teachers in primary education</t>
  </si>
  <si>
    <t>Maynooth, Co. Kildare</t>
  </si>
  <si>
    <t>9 weeks</t>
  </si>
  <si>
    <t>NFQ Levels 8 and 9; 2.5 ECTS</t>
  </si>
  <si>
    <t>Included within B.Ed./PME fees</t>
  </si>
  <si>
    <t>Academic credit – Maynooth University</t>
  </si>
  <si>
    <t>https://www.maynoothuniversity.ie/</t>
  </si>
  <si>
    <t>Explicit</t>
  </si>
  <si>
    <t>Interdisciplinary module integrating bioeconomy, sustainability, science, storytelling and creative educational approaches.</t>
  </si>
  <si>
    <t>Initial Teacher Education (ITE)</t>
  </si>
  <si>
    <t>Provider Communication</t>
  </si>
  <si>
    <t>Provider validated</t>
  </si>
  <si>
    <t>Active</t>
  </si>
  <si>
    <t>The Bioeconomy Blended Intensive Programme</t>
  </si>
  <si>
    <t>Maynooth University / BioBeo Consortium</t>
  </si>
  <si>
    <t>B.Ed. and PME student teachers in primary and secondary education</t>
  </si>
  <si>
    <t>Maynooth, Co. Kildare / European partner institutions</t>
  </si>
  <si>
    <t>Seven-day face-to-face block plus pre- and post-programme online sessions</t>
  </si>
  <si>
    <t>NFQ Levels 8 and 9; 5 ECTS</t>
  </si>
  <si>
    <t>Erasmus+ funded</t>
  </si>
  <si>
    <t>Academic credit – 5 ECTS</t>
  </si>
  <si>
    <t>https://www.biobeo-project.eu/</t>
  </si>
  <si>
    <t>Intensive international programme exploring bioeconomy education, sustainability, interdisciplinary learning and policy engagement.</t>
  </si>
  <si>
    <t>Initial Teacher Education (ITE); Higher Education</t>
  </si>
  <si>
    <t>Historical</t>
  </si>
  <si>
    <t>Green-Schools &amp; the Global Goals (Summer Course)</t>
  </si>
  <si>
    <t>An Taisce / Drumcondra Education Centre</t>
  </si>
  <si>
    <t>Primary teachers (in-service)</t>
  </si>
  <si>
    <t>Dublin</t>
  </si>
  <si>
    <t>In-person</t>
  </si>
  <si>
    <t>Five days</t>
  </si>
  <si>
    <t>Teacher CPD / EPV summer course; non-award</t>
  </si>
  <si>
    <t>Department-approved teacher CPD</t>
  </si>
  <si>
    <t>https://greenschoolsireland.org/</t>
  </si>
  <si>
    <t>Links Green-Schools themes to SDGs including biodiversity and circular economy</t>
  </si>
  <si>
    <t>Primary Curriculum; Teacher CPD / Professional Learning</t>
  </si>
  <si>
    <t>Seasonal</t>
  </si>
  <si>
    <t>Climate Change: Science and Action (Summer Course)</t>
  </si>
  <si>
    <t>Ireland – national</t>
  </si>
  <si>
    <t>Online</t>
  </si>
  <si>
    <t>20 hours</t>
  </si>
  <si>
    <t>Empowers teachers to integrate climate and sustainability into class.</t>
  </si>
  <si>
    <t>GLOBE Ireland Climate Literacy &amp; STEM</t>
  </si>
  <si>
    <t>An Taisce / ESCI</t>
  </si>
  <si>
    <t>Primary &amp; secondary teachers</t>
  </si>
  <si>
    <t>Teacher CPD; non-award</t>
  </si>
  <si>
    <t>https://www.globe.gov/web/ireland</t>
  </si>
  <si>
    <t>Hands-on field monitoring, climate literacy via STEM.</t>
  </si>
  <si>
    <t>Primary Curriculum; Junior Cycle; Teacher CPD / Professional Learning</t>
  </si>
  <si>
    <t>Outdoor Learning in the Primary School</t>
  </si>
  <si>
    <t>Carlow Education Centre</t>
  </si>
  <si>
    <t>Primary teachers</t>
  </si>
  <si>
    <t>Carlow</t>
  </si>
  <si>
    <t>https://www.ecslc.ie/</t>
  </si>
  <si>
    <t>Focus on outdoor pedagogy, biodiversity, eco-literacy.</t>
  </si>
  <si>
    <t>Explorers Marine Education Summer Course</t>
  </si>
  <si>
    <t>Marine Institute &amp; ESCI</t>
  </si>
  <si>
    <t>Five to six days</t>
  </si>
  <si>
    <t>€20–€50</t>
  </si>
  <si>
    <t>https://www.explorers.ie</t>
  </si>
  <si>
    <t>Implicit</t>
  </si>
  <si>
    <t>Marine ecosystem &amp; ocean literacy, circularity in ocean resource use.</t>
  </si>
  <si>
    <t>Primary Curriculum; Primary SESE; Teacher CPD / Professional Learning</t>
  </si>
  <si>
    <t>Forest School: A Holistic Approach to Education</t>
  </si>
  <si>
    <t>Flúirse Teacher CPD</t>
  </si>
  <si>
    <t>https://www.fluirse.com</t>
  </si>
  <si>
    <t>Outdoor learning through forest pedagogy promoting ecosystem awareness.</t>
  </si>
  <si>
    <t>Learning Locally - Using the Locality to Learn Across the Curriculum</t>
  </si>
  <si>
    <t>Place-based learning emphasizing local environment, biodiversity, sustainability.</t>
  </si>
  <si>
    <t>Farming at Sea: Links to the Primary Classroom</t>
  </si>
  <si>
    <t>TeachNet (Plan International Ireland)</t>
  </si>
  <si>
    <t>Certificate of attendance / teacher CPD</t>
  </si>
  <si>
    <t>https://teachnet.ie/courses/arc_online/</t>
  </si>
  <si>
    <t>Geographical and economic importance of aquaculture and sustainability practices. Inquiry-based investigations designing and making activities</t>
  </si>
  <si>
    <t>Teacher CPD: STEM, Sustainability &amp; Circular Economy</t>
  </si>
  <si>
    <t>Rediscovery Centre</t>
  </si>
  <si>
    <t>Primary teachers; post-primary teachers; third-level educators; student teachers</t>
  </si>
  <si>
    <t>Dublin / Ireland – national</t>
  </si>
  <si>
    <t>90 minutes–2 hours</t>
  </si>
  <si>
    <t>Free–€80 depending on delivery location</t>
  </si>
  <si>
    <t>Teacher professional learning; formal academic award not stated</t>
  </si>
  <si>
    <t>https://www.rediscoverycentre.ie/learn/teacher-cpd/</t>
  </si>
  <si>
    <t>CPD workshops supporting teachers to explore sustainability, circular economy, and STEM education through applied, experiential learning.</t>
  </si>
  <si>
    <t>Partially verified</t>
  </si>
  <si>
    <t>Generation Glas</t>
  </si>
  <si>
    <t>BiOrbic</t>
  </si>
  <si>
    <t>Young people aged 14–17 recruited through Foróige</t>
  </si>
  <si>
    <t>Dublin – UCD and off-site learning locations</t>
  </si>
  <si>
    <t>Eight months</t>
  </si>
  <si>
    <t>Non-award youth education programme</t>
  </si>
  <si>
    <t>Free</t>
  </si>
  <si>
    <t>Non-accredited / non-award</t>
  </si>
  <si>
    <t>https://biorbic.com/generation-glas/</t>
  </si>
  <si>
    <t>Bioeconomy education programme involving lectures, site visits and bioeconomy-focused field trips. Participants may not necessarily be enrolled in a school.</t>
  </si>
  <si>
    <t>Non-formal / Informal Education</t>
  </si>
  <si>
    <t>Agricultural Science – Leaving Certificate Subject</t>
  </si>
  <si>
    <t>Department of Education and Youth / NCCA; delivered by post-primary schools</t>
  </si>
  <si>
    <t>Post-primary students</t>
  </si>
  <si>
    <t>2 years</t>
  </si>
  <si>
    <t>Leaving Certificate subject</t>
  </si>
  <si>
    <t>State-funded education</t>
  </si>
  <si>
    <t>State Examinations Commission</t>
  </si>
  <si>
    <t>https://curriculumonline.ie/senior-cycle/senior-cycle-subjects/agricultural-science/</t>
  </si>
  <si>
    <t>Covers the science and technology underlying agriculture, with sustainability as a cross-cutting theme. Includes responsible management of soils, crops, animals and agricultural resources. Bioeconomy is strongly relevant but is not the central named framework.</t>
  </si>
  <si>
    <t>Leaving Certificate</t>
  </si>
  <si>
    <t>Biology – Junior Cycle and Leaving Certificate Subjects</t>
  </si>
  <si>
    <t>Junior Cycle: three years; Leaving Certificate: two years</t>
  </si>
  <si>
    <t>Junior Cycle and Leaving Certificate subjects</t>
  </si>
  <si>
    <t>https://www.curriculumonline.ie/</t>
  </si>
  <si>
    <t>Provides biological foundations for bioeconomy understanding including ecosystems, biodiversity, microorganisms, genetics, and human impacts on biological systems.</t>
  </si>
  <si>
    <t>Junior Cycle; Leaving Certificate</t>
  </si>
  <si>
    <t>Teachers in Residence</t>
  </si>
  <si>
    <t>University of Galway</t>
  </si>
  <si>
    <t>5 primary and 5 secondary school teachers</t>
  </si>
  <si>
    <t>10 sessions</t>
  </si>
  <si>
    <t>University-accredited teacher professional learning, 10 ECTS</t>
  </si>
  <si>
    <t>Funded by CÚRAM</t>
  </si>
  <si>
    <t>Academic credit – University of Galway, 10 ECTS</t>
  </si>
  <si>
    <t>https://curamdevices.ie/public-engagement/teachers/</t>
  </si>
  <si>
    <t>Teachers in Residence works with BiOrbic and provides sessions and resources explicitly linked to bioeconomy research. BiOrbic researchers deliver and develop the educational resources.</t>
  </si>
  <si>
    <t>Home Economics – Junior Cycle and Leaving Certificate Subjects</t>
  </si>
  <si>
    <t>Addresses food systems, sustainable consumption, waste reduction and wellbeing. Represents household and community-based bioeconomy thinking.</t>
  </si>
  <si>
    <t>Climate Action and Sustainable Development – Leaving Certificate Subject</t>
  </si>
  <si>
    <t>Two years</t>
  </si>
  <si>
    <t>https://www.curriculumonline.ie/senior-cycle/senior-cycle-subjects/climate-action-and-sustainable-development/</t>
  </si>
  <si>
    <t>Develops students’ capacity for informed action on climate and sustainable-development challenges. Bioeconomy and circular economy are explicitly included within the key concepts supported through associated Oide materials.</t>
  </si>
  <si>
    <t>Engineering – Leaving Certificate Subject</t>
  </si>
  <si>
    <t>Supports sustainable design, materials efficiency, and systems thinking. Potential links to biomaterials and circular production are present but not explicitly developed.</t>
  </si>
  <si>
    <t>Chemistry – Leaving Certificate Subject</t>
  </si>
  <si>
    <t>Relevant to bioprocessing, green chemistry, materials, and energy systems, though connections to the bioeconomy are indirect and not explicitly framed.</t>
  </si>
  <si>
    <t>Science – Junior Cycle Subject</t>
  </si>
  <si>
    <t>Three years</t>
  </si>
  <si>
    <t>Junior Cycle subject</t>
  </si>
  <si>
    <t>Introduces ecosystems, sustainability, and scientific inquiry, laying early conceptual foundations for later bioeconomy understanding.</t>
  </si>
  <si>
    <t>Junior Cycle</t>
  </si>
  <si>
    <t>Geography – Junior Cycle and Leaving Certificate Subjects</t>
  </si>
  <si>
    <t>Strong emphasis on systems thinking, land use, resource management, climate change, and sustainable development, all of which underpin bioeconomy transitions.</t>
  </si>
  <si>
    <t>Get into Geoscience Transition Year Programme</t>
  </si>
  <si>
    <t>Get into Geoscience / iCRAG</t>
  </si>
  <si>
    <t>Transition Year students and supporting secondary-school teachers</t>
  </si>
  <si>
    <t>Ireland – national; participating secondary schools</t>
  </si>
  <si>
    <t>Six sessions over approximately six weeks</t>
  </si>
  <si>
    <t>Non-award Transition Year programme</t>
  </si>
  <si>
    <t>Not stated</t>
  </si>
  <si>
    <t>https://www.getintogeoscience.com/typrogramme</t>
  </si>
  <si>
    <t>Students work in groups with iCRAG geoscientists to investigate and present a solution to a real-world geoscience challenge. Scientists may visit participating schools up to three times during the programme.</t>
  </si>
  <si>
    <t>Transition Year</t>
  </si>
  <si>
    <t>Future Proof Climate Justice</t>
  </si>
  <si>
    <t>Foróige</t>
  </si>
  <si>
    <t>Young people aged approximately 12–18</t>
  </si>
  <si>
    <t>Ireland – national; delivered through Foróige settings</t>
  </si>
  <si>
    <t>Six sessions</t>
  </si>
  <si>
    <t>Non-accredited / non-award; participants may work towards a Foróige Climate Justice Award</t>
  </si>
  <si>
    <t>https://www.foroige.ie/our-work/programmes/future-proof-climate-justice/</t>
  </si>
  <si>
    <t>Youth climate-justice programme exploring fairness, inclusion, environmental and social connections, advocacy and community action. Participants design and deliver a Climate Justice Action Project.</t>
  </si>
  <si>
    <t>Bitesize Biodiversity</t>
  </si>
  <si>
    <t>ISSN / ESCI / Green-Schools / Biodiversity in Schools</t>
  </si>
  <si>
    <t>Teachers (Primary &amp; Post Primary)</t>
  </si>
  <si>
    <t>Weekly 15-minute sessions throughout the school year</t>
  </si>
  <si>
    <t>Teacher CPD / professional learning</t>
  </si>
  <si>
    <t>ESCI-accredited professional learning</t>
  </si>
  <si>
    <t>https://www.issn.ie/bitesize-biodiversity</t>
  </si>
  <si>
    <t>Weekly short-form professional-learning sessions on biodiversity topics for primary and post-primary teachers.</t>
  </si>
  <si>
    <t>Primary SESE; Junior Cycle; Teacher CPD / Professional Learning</t>
  </si>
  <si>
    <t>ISSN Monthly Comhrá Cuppas</t>
  </si>
  <si>
    <t>Irish Schools Sustainability Network (ISSN)</t>
  </si>
  <si>
    <t>Recurring meetings throughout the school year</t>
  </si>
  <si>
    <t>Informal teacher professional learning</t>
  </si>
  <si>
    <t>Non-accredited / informal</t>
  </si>
  <si>
    <t>https://www.issn.ie/issn-meetups</t>
  </si>
  <si>
    <t>Informal discussions for teachers engaging in ESD in schools. Meetings are facilitated by ISSN.</t>
  </si>
  <si>
    <t>Teacher CPD / Professional Learning; Cross-curricular ESD</t>
  </si>
  <si>
    <t>ISSN Student Ambassador Programme</t>
  </si>
  <si>
    <t>Post primary Students (3rd - 6th year)</t>
  </si>
  <si>
    <t>Four months</t>
  </si>
  <si>
    <t>Non-award student leadership programme</t>
  </si>
  <si>
    <t>ISSN participation programme</t>
  </si>
  <si>
    <t>https://www.issn.ie/student-ambassadors</t>
  </si>
  <si>
    <t>Student leadership programme supporting post-primary students to promote sustainability and climate action within their schools.</t>
  </si>
  <si>
    <t>Junior Cycle; Transition Year; Non-formal / Informal Education</t>
  </si>
  <si>
    <t>ISSN Biodiversity Champions</t>
  </si>
  <si>
    <t>Post primary Students (1st &amp; 2nd year)</t>
  </si>
  <si>
    <t>Six weeks</t>
  </si>
  <si>
    <t>Non-award student biodiversity programme</t>
  </si>
  <si>
    <t>https://www.issn.ie/biodiversity-champions</t>
  </si>
  <si>
    <t>Six-week biodiversity education and action programme for first- and second-year post-primary students.</t>
  </si>
  <si>
    <t>Junior Cycle; Non-formal / Informal Education</t>
  </si>
  <si>
    <t>Take 1 Programme</t>
  </si>
  <si>
    <t>Department of Education (Ireland) / Take 1 Programme Team</t>
  </si>
  <si>
    <t>Second-level teachers &amp; school leadership</t>
  </si>
  <si>
    <t>Short professional-learning sessions across the school year</t>
  </si>
  <si>
    <t>Non-award teacher and leadership professional learning</t>
  </si>
  <si>
    <t>Recognised professional learning; not an academic award</t>
  </si>
  <si>
    <t>https://www.take1programme.com/</t>
  </si>
  <si>
    <t>Whole-school approach to embedding Education for Sustainable Development; integrates SDGs into existing subjects without adding curriculum load</t>
  </si>
  <si>
    <t>Junior Cycle; Leaving Certificate; Teacher CPD / Professional Learning; Cross-curricular ESD</t>
  </si>
  <si>
    <t>Postgraduate Diploma in Bioeconomy with Business</t>
  </si>
  <si>
    <t>MTU / UCD / Teagasc</t>
  </si>
  <si>
    <t>Postgraduate students, professionals</t>
  </si>
  <si>
    <t>One year, part-time</t>
  </si>
  <si>
    <t>NFQ Level 9 Postgraduate Diploma, 60 ECTS</t>
  </si>
  <si>
    <t>Fees or Springboard+ funding vary by intake</t>
  </si>
  <si>
    <t>Academic award – NFQ Level 9</t>
  </si>
  <si>
    <t>https://ikc3.ie/knowledge-centre/lifelong-learning-programmes/postgraduate-diploma-in-bioeconomy-with-business/</t>
  </si>
  <si>
    <t>Bioeconomy models, biorefinery processes, LCA and green technologies.</t>
  </si>
  <si>
    <t>Higher Education; Professional Learning</t>
  </si>
  <si>
    <t>Email</t>
  </si>
  <si>
    <t>MEngSc in Industrial Biotechnology and Biomanufacturing</t>
  </si>
  <si>
    <t>University College Cork</t>
  </si>
  <si>
    <t>Postgraduate students</t>
  </si>
  <si>
    <t>Cork</t>
  </si>
  <si>
    <t>One year full-time</t>
  </si>
  <si>
    <t>NFQ Level 9</t>
  </si>
  <si>
    <t>University fees</t>
  </si>
  <si>
    <t>Academic award – University College Cork</t>
  </si>
  <si>
    <t>https://www.ucc.ie/en/menibb/</t>
  </si>
  <si>
    <t>Sustainable biochemical engineering, microbial strain engineering and biomanufacturing.</t>
  </si>
  <si>
    <t>Higher Education</t>
  </si>
  <si>
    <t>ME in Biosystems and Food Engineering</t>
  </si>
  <si>
    <t>University College Dublin</t>
  </si>
  <si>
    <t>Postgraduate engineering students</t>
  </si>
  <si>
    <t>Two years full-time; includes professional work placement</t>
  </si>
  <si>
    <t>NFQ Level 9 Master of Engineering</t>
  </si>
  <si>
    <t>Academic award – University College Dublin</t>
  </si>
  <si>
    <t>https://hub.ucd.ie/usis/!W_HU_MENU.P_PUBLISH?URL=t299&amp;p_tag=MAJOR</t>
  </si>
  <si>
    <t>Covers food and bioprocess engineering, bioenergy, circular-economy applications and related biological systems.</t>
  </si>
  <si>
    <t>Atoms-2-Products (A2P) CDT</t>
  </si>
  <si>
    <t>BiOrbic / UCD / University of Nottingham</t>
  </si>
  <si>
    <t>PhD researchers</t>
  </si>
  <si>
    <t>Ireland / UK</t>
  </si>
  <si>
    <t>Four years</t>
  </si>
  <si>
    <t>PhD training programme</t>
  </si>
  <si>
    <t>Funded/varies</t>
  </si>
  <si>
    <t>Doctoral programme; PhD award through UCD or University of Nottingham</t>
  </si>
  <si>
    <t>https://biorbic.com/atoms-2-products/</t>
  </si>
  <si>
    <t>Sustainable chemistry PhD training focused on green chemistry and performance molecules.</t>
  </si>
  <si>
    <t>Higher Education; Doctoral Education</t>
  </si>
  <si>
    <t>Talent4BBI PhD Programme</t>
  </si>
  <si>
    <t>Early-stage researchers</t>
  </si>
  <si>
    <t>Ireland / EU</t>
  </si>
  <si>
    <t>Doctoral / PhD programme; MSCA COFUND</t>
  </si>
  <si>
    <t>Funded</t>
  </si>
  <si>
    <t>Doctoral award through participating host institution</t>
  </si>
  <si>
    <t>https://biorbic.com/talent4bbi-3/</t>
  </si>
  <si>
    <t>Industry-led PhD programme on fermentation and biorefinery technologies for the European bio-based industry.</t>
  </si>
  <si>
    <t>Higher Education; Doctoral Education; Professional Learning</t>
  </si>
  <si>
    <t>Certificate in Circular Bioeconomy in Agri-Food Systems</t>
  </si>
  <si>
    <t>South East Technological University</t>
  </si>
  <si>
    <t>Professionals and postgraduate learners with relevant prior qualifications or experience</t>
  </si>
  <si>
    <t>Waterford / Ireland – national</t>
  </si>
  <si>
    <t>12 weeks</t>
  </si>
  <si>
    <t>NFQ Level 9 Special Purpose Award, 10 ECTS</t>
  </si>
  <si>
    <t>Funded programme; participant fee should be checked for the relevant intake</t>
  </si>
  <si>
    <t>Academic award – SETU</t>
  </si>
  <si>
    <t>https://www.setu.ie/courses/microcredentials/certificate-in-circular-bioeconomy-in-agri-food-systems</t>
  </si>
  <si>
    <t>Covers circular agri-food systems, food security, waste prevention and reduction, supply-chain transformation and bioeconomy policy.</t>
  </si>
  <si>
    <t>Certificate in Continuing Professional Development in (Bio)Pharmaceutical Technologies</t>
  </si>
  <si>
    <t>Science, engineering and healthcare graduates and relevant professionals</t>
  </si>
  <si>
    <t>16 weeks, part-time</t>
  </si>
  <si>
    <t>NFQ Level 9 Special Purpose Award</t>
  </si>
  <si>
    <t>€2,800; partial eligible funding may be available through Biopharmachem Skillnet</t>
  </si>
  <si>
    <t>https://www.ucc.ie/en/ace-ccpdbp/</t>
  </si>
  <si>
    <t>Professional upskilling in pharmaceutical and biopharmaceutical manufacturing, including active pharmaceutical ingredients, bioprocessing and regulated production.</t>
  </si>
  <si>
    <t>Circular BioEconomy Principles</t>
  </si>
  <si>
    <t>Professionals and higher-education learners</t>
  </si>
  <si>
    <t>NFQ Level 8 micro-credential, 5 ECTS</t>
  </si>
  <si>
    <t>€678.50 full fee for the September 2026 intake</t>
  </si>
  <si>
    <t>Academic micro-credential – University College Dublin</t>
  </si>
  <si>
    <t>https://www.ucd.ie/microcredentials/explorecourses/sustainability-implementation/circular_bioeconomy/</t>
  </si>
  <si>
    <t>Covers biological and technical cycles, regenerative agriculture, bio-based materials, organic-waste valorisation, sustainability assessment and circular strategy implementation.</t>
  </si>
  <si>
    <t>Natural Products: Harnessing Nature’s Resources</t>
  </si>
  <si>
    <t>NatPro / Trinity College Dublin / IKC3</t>
  </si>
  <si>
    <t>Professionals, students</t>
  </si>
  <si>
    <t>Ireland / international</t>
  </si>
  <si>
    <t>Short course</t>
  </si>
  <si>
    <t>Professional training</t>
  </si>
  <si>
    <t>https://www.futurelearn.com/courses/natural-products-harnessing-nature-s-resources-for-a-better-world</t>
  </si>
  <si>
    <t>Natural products, bioactive value chains and resource-based innovation.</t>
  </si>
  <si>
    <t>Green Institute Blended Training</t>
  </si>
  <si>
    <t>Green Institute</t>
  </si>
  <si>
    <t>Environmental professionals</t>
  </si>
  <si>
    <t>Professional development</t>
  </si>
  <si>
    <t>https://www.linkedin.com/posts/percyfoster_today-the-green-institute-specialising-activity-6776095557560659968-Nsra</t>
  </si>
  <si>
    <t>Professional training on implementation of green technologies.</t>
  </si>
  <si>
    <t>Professional Learning</t>
  </si>
  <si>
    <t>Awaiting verification</t>
  </si>
  <si>
    <t>Syntropic Agroforestry Practical Courses</t>
  </si>
  <si>
    <t>Talamh Beo / Community Supported Agriculture Network</t>
  </si>
  <si>
    <t>Farmers, community learners, educators</t>
  </si>
  <si>
    <t>Varies by workshop</t>
  </si>
  <si>
    <t>Vocational/community training</t>
  </si>
  <si>
    <t>Varies</t>
  </si>
  <si>
    <t>https://www.farmingfornature.ie/events-calendar-event/create-a-syntropic-agroforestry-system-course-with-siolta-chroi/</t>
  </si>
  <si>
    <t>Landscape management, soil health and agroforestry practice.</t>
  </si>
  <si>
    <t>Non-formal / Informal Education; Professional Learning</t>
  </si>
  <si>
    <t>IKC3 Micro-courses</t>
  </si>
  <si>
    <t>IKC3 / CBEC</t>
  </si>
  <si>
    <t>Varies by module; many listed as one semester</t>
  </si>
  <si>
    <t>Micro-courses / CPD</t>
  </si>
  <si>
    <t>Varies by module / intake</t>
  </si>
  <si>
    <t>Module-level NFQ and ECTS vary; verify individually</t>
  </si>
  <si>
    <t>https://ikc3.ie/knowledge-centre/micro-credentials/</t>
  </si>
  <si>
    <t>Flexible upskilling modules including Bioeconomy Feedstocks, LCA, Valorisation Technologies, Biorefinery Processes and Green Technologies.</t>
  </si>
  <si>
    <t>MEngSc in Food Engineering</t>
  </si>
  <si>
    <t>NFQ Level 9 master's degree</t>
  </si>
  <si>
    <t>https://hub.ucd.ie/usis/!W_HU_MENU.P_PUBLISH?URL=x082&amp;p_tag=MAJOR</t>
  </si>
  <si>
    <t>Food engineering programme with sustainability and bioeconomy relevance.</t>
  </si>
  <si>
    <t>MSc in Sustainable Energy &amp; Green Technologies</t>
  </si>
  <si>
    <t>https://www.ucd.ie/courses/x413</t>
  </si>
  <si>
    <t>Sustainable energy and green technologies supporting bioeconomy transition.</t>
  </si>
  <si>
    <t>MSc in Environmental Technology</t>
  </si>
  <si>
    <t>https://www.ucd.ie/courses/x565</t>
  </si>
  <si>
    <t>Environmental technology, sustainability and resource management.</t>
  </si>
  <si>
    <t>System Leaders for Nature Education</t>
  </si>
  <si>
    <t>Irish Schools Sustainability Network / Wildacres</t>
  </si>
  <si>
    <t>Educators</t>
  </si>
  <si>
    <t>Requires verification</t>
  </si>
  <si>
    <t>CPD / workshop</t>
  </si>
  <si>
    <t>https://www.linkedin.com/posts/irish-schools-sustainability-network_yesterday-the-biodiversity-working-group-activity-7472603807403790336-la1D</t>
  </si>
  <si>
    <t>Educator workshops focusing on biodiversity literacy, systems thinking and nature connection.</t>
  </si>
  <si>
    <t>Teacher CPD / Professional Learning</t>
  </si>
  <si>
    <t>Leave No Trace Ireland Awareness Course</t>
  </si>
  <si>
    <t>Leave No Trace Ireland</t>
  </si>
  <si>
    <t>General public; professionals; educators</t>
  </si>
  <si>
    <t>6 hours</t>
  </si>
  <si>
    <t>Awareness course / professional learning; non-award</t>
  </si>
  <si>
    <t>Paid; amount not stated</t>
  </si>
  <si>
    <t>Non-award awareness course; certification/CPD recognition requires verification</t>
  </si>
  <si>
    <t>https://www.leavenotraceireland.org/</t>
  </si>
  <si>
    <t>One-day practical course on responsible outdoor recreation, environmental protection and the seven Leave No Trace principles. Provider also offers a free 45-minute online introductory course and a 2-day/1-night Trainer Course.</t>
  </si>
  <si>
    <t>MS Forms</t>
  </si>
  <si>
    <t>STEAMing through Biodiversity and Dark Skies</t>
  </si>
  <si>
    <t>Dark Sky Ireland / TeachNet / Research Ireland</t>
  </si>
  <si>
    <t>Practising teachers; teacher educators; general public</t>
  </si>
  <si>
    <t>Teacher CPD; approval/accreditation details require final verification</t>
  </si>
  <si>
    <t>https://teachnet.ie/product/steaming-through-dark-skies-and-biodiversity-with-esero/</t>
  </si>
  <si>
    <t>Five-module CPD programme integrating biodiversity, dark skies, astronomy and the ecological impacts of light pollution. Includes classroom activities and environmentally friendly lighting strategies.</t>
  </si>
  <si>
    <t>MSc in Circular Economy Leadership for the Built Environment</t>
  </si>
  <si>
    <t>Atlantic Technological University</t>
  </si>
  <si>
    <t>Postgraduate learners; built-environment professionals</t>
  </si>
  <si>
    <t>36 months</t>
  </si>
  <si>
    <t>NFQ Level 9 MSc</t>
  </si>
  <si>
    <t>Academic award – Atlantic Technological University</t>
  </si>
  <si>
    <t>https://www.atu.ie/courses/master-of-science-circular-economy-in-leadership-for-the-built-environment</t>
  </si>
  <si>
    <t>Flexible multidisciplinary programme developed with construction-sector professionals to address circular-economy competency and skills gaps in the built environment.</t>
  </si>
  <si>
    <t>GIS in Forestry</t>
  </si>
  <si>
    <t>Technological University of the Shannon</t>
  </si>
  <si>
    <t>Third-level students</t>
  </si>
  <si>
    <t>Ireland – provider attribution requires clarification</t>
  </si>
  <si>
    <t>Higher-education course (submitted; requires verification)</t>
  </si>
  <si>
    <t>Free (submitted; requires verification)</t>
  </si>
  <si>
    <t>https://vee.nltu.edu.ua/course/view.php?id=638</t>
  </si>
  <si>
    <t>GIS and remote-sensing training for sustainable forest management, timber operations and carbon-stock tracking, including spatial data collection, LiDAR, ArcGIS and QGIS. Website and duration require clarification because the submitted resource URL is not a TUS URL. Submitted via MS Forms as "GIS in Forestry"; provider, duration and official course URL require clarification.</t>
  </si>
  <si>
    <t>Higher Education; Requires clarification</t>
  </si>
  <si>
    <t>Needs clarification</t>
  </si>
  <si>
    <t>Oide Professional Learning Experiences for Leaving Certificate Climate Action and Sustainable Development</t>
  </si>
  <si>
    <t>Oide</t>
  </si>
  <si>
    <t>Post-primary teachers teaching or preparing to teach Leaving Certificate Climate Action and Sustainable Development</t>
  </si>
  <si>
    <t>Continuing sequence of Professional Learning Experiences, collaborative sessions and webinars; schedule varies by academic year</t>
  </si>
  <si>
    <t>Teacher professional learning / CPD; non-award</t>
  </si>
  <si>
    <t>Formal academic accreditation not stated</t>
  </si>
  <si>
    <t>https://oide.ie/post-primary/home/casd/professional-learning-materials/</t>
  </si>
  <si>
    <t>Supports implementation of the Leaving Certificate CASD specification. Professional learning covers integrated curriculum planning, biodiversity, climate justice, planetary boundaries, bioeconomy, circular economy and related sustainability concepts.</t>
  </si>
  <si>
    <t>Leaving Certificate; Teacher CPD / Professional Learning</t>
  </si>
  <si>
    <t>Curious Minds CPD Programme</t>
  </si>
  <si>
    <t>Research Ireland – Curious Minds</t>
  </si>
  <si>
    <t>Primary-school teachers and whole-school teaching staff</t>
  </si>
  <si>
    <t>Whole-school option comprises three two-hour workshops; a shorter introductory workshop is also offered to individual teachers</t>
  </si>
  <si>
    <t>Accredited teacher professional development / CPD; non-award</t>
  </si>
  <si>
    <t>Accredited professional development; awarding or accrediting body not specified on the public page</t>
  </si>
  <si>
    <t>https://www.researchireland.ie/curious-minds/cpd/</t>
  </si>
  <si>
    <t>Inquiry-based STEM professional development. Schools choose Biodiversity or Mighty Materials for Workshop 1, followed by Insulation and Materials or Gravity and Air Resistance, and Journey into Space. Provides hands-on activities and curriculum-linked classroom ideas.</t>
  </si>
  <si>
    <t>Name of Resource</t>
  </si>
  <si>
    <t>Provider/Organisation</t>
  </si>
  <si>
    <t>Type of Resource</t>
  </si>
  <si>
    <t>Description of Content</t>
  </si>
  <si>
    <t>Bioeconomy Topics Covered</t>
  </si>
  <si>
    <t>Green-Schools Programme</t>
  </si>
  <si>
    <t>An Taisce</t>
  </si>
  <si>
    <t>Whole-school environmental education programme / toolkit</t>
  </si>
  <si>
    <t>Whole-school programme supporting action and learning across litter and waste, energy, water, travel, biodiversity, global citizenship, marine environment and related sustainability themes.</t>
  </si>
  <si>
    <t>Primary and post-primary pupils, teachers and whole-school communities</t>
  </si>
  <si>
    <t>Circular economy; waste; biodiversity; water; energy; marine environment; climate action; sustainability</t>
  </si>
  <si>
    <t>Primary Curriculum; Junior Cycle; Cross-curricular ESD; Teacher CPD / Professional Learning</t>
  </si>
  <si>
    <t>Pocket Forests</t>
  </si>
  <si>
    <t>Pocket Forests Ireland</t>
  </si>
  <si>
    <t>School and community planting workshop / toolkit</t>
  </si>
  <si>
    <t>https://www.pocketforests.ie</t>
  </si>
  <si>
    <t>Workshop-based creation of small native woodland ecosystems using repurposed organic material to improve soil, plant native Irish trees and support long-term nature connection.</t>
  </si>
  <si>
    <t>Dublin and selected sites nationwide</t>
  </si>
  <si>
    <t>Pre-school, primary and post-primary learners; school and community participants</t>
  </si>
  <si>
    <t>Forestry; native trees; biodiversity; soil health; organic-resource reuse; regenerative practice</t>
  </si>
  <si>
    <t>Aistear; Primary Curriculum; Primary SESE; Non-formal / Informal Education</t>
  </si>
  <si>
    <t>Explorers Education Programme</t>
  </si>
  <si>
    <t>Marine Institute</t>
  </si>
  <si>
    <t>Marine education programme / lesson-plan and outreach collection</t>
  </si>
  <si>
    <t>Curriculum-linked marine education programme providing classroom resources, school workshops, seashore activities and teacher professional learning on the ocean and marine sustainability.</t>
  </si>
  <si>
    <t>Galway and national/coastal school delivery</t>
  </si>
  <si>
    <t>Primary pupils and teachers</t>
  </si>
  <si>
    <t>Marine bioeconomy; ocean literacy; fisheries; aquaculture; marine biodiversity; climate change</t>
  </si>
  <si>
    <t>BioBeo Education Programme</t>
  </si>
  <si>
    <t>BioBeo Consortium</t>
  </si>
  <si>
    <t>Bioeconomy education programme / multi-format resource collection</t>
  </si>
  <si>
    <t>https://www.biobeo.eu/</t>
  </si>
  <si>
    <t>European bioeconomy education programme offering lesson plans, comics, outdoor learning, storytelling, digital tools and teacher-support materials for learners from early years to higher education.</t>
  </si>
  <si>
    <t>Ireland / Europe – online and place-based delivery</t>
  </si>
  <si>
    <t>Pre-school, primary, post-primary and higher-education learners; teachers and educators</t>
  </si>
  <si>
    <t>Circular bioeconomy; biological resources; sustainability; systems thinking; outdoor learning; forestry</t>
  </si>
  <si>
    <t>Umbrella BioBeo education programme covering multiple age groups and teacher supports; distinguish from the primary-specific programme recorded separately.</t>
  </si>
  <si>
    <t>Aistear; Primary Curriculum; Junior Cycle; Initial Teacher Education (ITE); Teacher CPD / Professional Learning</t>
  </si>
  <si>
    <t>Green-Schools &amp; the Global Goals</t>
  </si>
  <si>
    <t>Teacher summer-course information and resource page</t>
  </si>
  <si>
    <t>https://greenschoolsireland.org/an-taisce-summer-courses-2024/</t>
  </si>
  <si>
    <t>Accredited EPV summer course linking Green-Schools themes with UN SDGs. Includes daily thematic focus and practical classroom activities.</t>
  </si>
  <si>
    <t>Dublin / Ireland – seasonal teacher CPD</t>
  </si>
  <si>
    <t>Primary School Teachers</t>
  </si>
  <si>
    <t>Circular economy, biodiversity, waste, energy, water, SDGs</t>
  </si>
  <si>
    <t>Also represented in Courses &amp; Programmes as a teacher summer course. Retain here as the associated course-information/resource record and avoid double-counting as a distinct resource in final analysis.</t>
  </si>
  <si>
    <t>Primary Curriculum; Teacher CPD / Professional Learning; Cross-curricular ESD</t>
  </si>
  <si>
    <t>Climate Change: Science and Action</t>
  </si>
  <si>
    <t>Teacher online summer-course information and resource page</t>
  </si>
  <si>
    <t>https://greenschoolsireland.org/summer-course-climate-change-science-and-action-online/</t>
  </si>
  <si>
    <t>Online EPV-accredited course to empower teachers to address climate change and sustainability in the classroom.</t>
  </si>
  <si>
    <t>Ireland – national / online</t>
  </si>
  <si>
    <t>Climate change, energy, carbon footprint, sustainability</t>
  </si>
  <si>
    <t>Green-Schools / GLOBE</t>
  </si>
  <si>
    <t>Teacher professional-learning and student citizen-science resource</t>
  </si>
  <si>
    <t>Outdoor citizen science learning – weather, water, biodiversity monitoring linked to climate literacy.</t>
  </si>
  <si>
    <t>Ireland – national / international network</t>
  </si>
  <si>
    <t>Teachers and pupils - Primary and Secondary</t>
  </si>
  <si>
    <t>Biodiversity, water, soil, environmental monitoring, climate</t>
  </si>
  <si>
    <t>Also represented in Courses &amp; Programmes as teacher professional learning. Retain here for its student-fieldwork and resource components; avoid double-counting the CPD element.</t>
  </si>
  <si>
    <t>Global Goals Book Club</t>
  </si>
  <si>
    <t>Green-Schools</t>
  </si>
  <si>
    <t>Book club / downloadable lesson-pack collection</t>
  </si>
  <si>
    <t>https://greenschoolsireland.org/the-programme/projects/global-goals-book-club/</t>
  </si>
  <si>
    <t>Book-club collection using children's literature and downloadable lesson packs to explore the Sustainable Development Goals and global citizenship themes.</t>
  </si>
  <si>
    <t>Teachers and pupils- Primary and Secondary</t>
  </si>
  <si>
    <t>Global citizenship, sustainability, biodiversity, waste, marine</t>
  </si>
  <si>
    <t>Primary Curriculum; Junior Cycle; Cross-curricular ESD</t>
  </si>
  <si>
    <t>Code Green</t>
  </si>
  <si>
    <t>Microsoft Dream Space / IKC3 / RTÉ Learn</t>
  </si>
  <si>
    <t>Digital learning series / teacher toolkit</t>
  </si>
  <si>
    <t>https://ikc3.ie/codegreen/</t>
  </si>
  <si>
    <t>Six-part video and coding series for primary classes, supported by teacher guides and classroom challenges on sustainability topics.</t>
  </si>
  <si>
    <t>Primary School Teachers and pupils (3rd–6th Class)</t>
  </si>
  <si>
    <t>Sustainable transport; biodiversity; energy; circular economy; coding and digital skills</t>
  </si>
  <si>
    <t>Primary Curriculum; Primary SESE</t>
  </si>
  <si>
    <t>GROW at School</t>
  </si>
  <si>
    <t>GIY Ireland</t>
  </si>
  <si>
    <t>School growing programme / toolkit and teacher support</t>
  </si>
  <si>
    <t>https://giy.ie/pages/grow-at-school</t>
  </si>
  <si>
    <t>Multi-year school food-growing programme providing teacher support, curriculum-linked resources, garden materials and practical growing activities.</t>
  </si>
  <si>
    <t>Ireland – nationwide</t>
  </si>
  <si>
    <t>Primary and post-primary pupils; practising teachers, teacher educators and student teachers</t>
  </si>
  <si>
    <t>Food systems, biodiversity, composting, sustainability, soil</t>
  </si>
  <si>
    <t>Provider information validated through MS Forms in 2026. The programme is reported as free, blended and delivered over three years.</t>
  </si>
  <si>
    <t>Primary Curriculum; Junior Cycle; Leaving Certificate; Teacher CPD / Professional Learning</t>
  </si>
  <si>
    <t>The Big Grow</t>
  </si>
  <si>
    <t>GIY / Innocent Drinks</t>
  </si>
  <si>
    <t>Classroom growing kit / activity programme</t>
  </si>
  <si>
    <t>https://www.innocentbiggrow.com</t>
  </si>
  <si>
    <t>Annual seed-growing initiative providing classroom kits, digital teaching materials and a school growing challenge for primary pupils.</t>
  </si>
  <si>
    <t>Ireland and United Kingdom</t>
  </si>
  <si>
    <t>Food education, composting, soil health, biodiversity</t>
  </si>
  <si>
    <t>Official programme website was identifiable, but current Irish delivery details and availability require final confirmation.</t>
  </si>
  <si>
    <t>Primary Curriculum</t>
  </si>
  <si>
    <t>Teaching about Climate Change in Irish Primary Schools</t>
  </si>
  <si>
    <t>Trócaire</t>
  </si>
  <si>
    <t>Teacher resource collection</t>
  </si>
  <si>
    <t>https://www.trocaire.org/our-work/educate/all-education-resources/?keyword=&amp;age_range=57&amp;language=&amp;curriculum_area=&amp;themes=</t>
  </si>
  <si>
    <t>Development-education resources, lesson plans, games and teacher guidance addressing climate change, environmental justice and global sustainability in primary classrooms.</t>
  </si>
  <si>
    <t>Climate change; environmental justice; sustainability; global citizenship; development education</t>
  </si>
  <si>
    <t>Primary Curriculum; Primary SESE; Cross-curricular ESD</t>
  </si>
  <si>
    <t>BEST Network Newsletter</t>
  </si>
  <si>
    <t>BEST Network / BiOrbic</t>
  </si>
  <si>
    <t>Newsletter</t>
  </si>
  <si>
    <t>https://biorbic.com/best-network/</t>
  </si>
  <si>
    <t>Recurring newsletter sharing bioeconomy-education news, teaching resources, events and network updates for educators.</t>
  </si>
  <si>
    <t>Ireland / Europe – online</t>
  </si>
  <si>
    <t>Primary, post-primary and third-level educators; student teachers</t>
  </si>
  <si>
    <t>Bioeconomy education; circularity; sustainability; educator networking</t>
  </si>
  <si>
    <t>Provider information validated through MS Forms in 2026. Newsletter is a distinct output of the BEST Network, separate from the wider BEST resource collection.</t>
  </si>
  <si>
    <t>Primary Curriculum; Junior Cycle; Initial Teacher Education (ITE); Teacher CPD / Professional Learning</t>
  </si>
  <si>
    <t>Teachers in Residence Resources</t>
  </si>
  <si>
    <t>CÚRAM Research Ireland Centre for Medical Devices / University of Galway</t>
  </si>
  <si>
    <t>Teacher-developed classroom resource collection</t>
  </si>
  <si>
    <t>Primary and junior-cycle science activities and lesson-plan kits co-created by teachers and researchers through the Teachers in Residence programme.</t>
  </si>
  <si>
    <t>Galway / Ireland – national online resource</t>
  </si>
  <si>
    <t>Primary and post-primary teachers and pupils</t>
  </si>
  <si>
    <t>Science education; medical-device research; sustainability and selected bioeconomy connections</t>
  </si>
  <si>
    <t>Resource collection produced through the Teachers in Residence programme; the associated accredited teacher programme remains in Courses &amp; Programmes.</t>
  </si>
  <si>
    <t>MyGug Food Waste-to-Energy Education Resources</t>
  </si>
  <si>
    <t>AmuGreen / MyGug</t>
  </si>
  <si>
    <t>Technology-supported school sustainability toolkit</t>
  </si>
  <si>
    <t>https://amugreen.com/mygug-for-education/</t>
  </si>
  <si>
    <t>School-based learning support built around a small anaerobic digester that converts food waste into biogas and liquid plant feed, enabling practical circular-economy and sustainability education.</t>
  </si>
  <si>
    <t>Ireland – school and education sites</t>
  </si>
  <si>
    <t>Primary and post-primary schools, pupils and teachers</t>
  </si>
  <si>
    <t>Food waste; anaerobic digestion; biogas; renewable energy; digestate; circular bioeconomy</t>
  </si>
  <si>
    <t>Environmental Influencer Course</t>
  </si>
  <si>
    <t>Student environmental leadership module / lesson-resource package</t>
  </si>
  <si>
    <t>https://www.issn.ie/environmental-influencer-course</t>
  </si>
  <si>
    <t>Ten-week module supporting critical thinking about climate change, biodiversity loss, media, public opinion and environmental influence, with reusable lessons for post-primary subjects.</t>
  </si>
  <si>
    <t>Ireland – national / online or school-based</t>
  </si>
  <si>
    <t>Junior Cycle and Transition Year students; post-primary teachers</t>
  </si>
  <si>
    <t>Climate change; biodiversity; environmental citizenship; media literacy; greenwashing; advocacy</t>
  </si>
  <si>
    <t>Structured 10-week student module with reusable lesson resources. Retained here as a resource-supported school programme rather than an accredited course.</t>
  </si>
  <si>
    <t>Junior Cycle; Transition Year; Cross-curricular ESD</t>
  </si>
  <si>
    <t>Climate and Nature Summit</t>
  </si>
  <si>
    <t>Online workshop and resource library</t>
  </si>
  <si>
    <t>https://www.issn.ie/summit</t>
  </si>
  <si>
    <t>Free library of expert-led video workshops supported by teacher notes, student activities, worksheets and presentation materials for whole-school learning on climate and biodiversity.</t>
  </si>
  <si>
    <t>Primary &amp; Post-primary classes</t>
  </si>
  <si>
    <t>Climate change; biodiversity; climate psychology; misinformation; sustainability; action</t>
  </si>
  <si>
    <t>Primary Curriculum; Junior Cycle; Transition Year; Cross-curricular ESD</t>
  </si>
  <si>
    <t>5 Minutes of Sustainability</t>
  </si>
  <si>
    <t>Student-led video resource series</t>
  </si>
  <si>
    <t>https://www.issn.ie/5-minutes-of-sustainability</t>
  </si>
  <si>
    <t>Short student-led videos highlighting feasible actions schools can take on climate change, energy, waste, biodiversity and sustainable practice.</t>
  </si>
  <si>
    <t>Energy, waste, data, biodiversity, active travel</t>
  </si>
  <si>
    <t>Plant a Planet</t>
  </si>
  <si>
    <t>School tree-planting campaign toolkit</t>
  </si>
  <si>
    <t>https://www.issn.ie/general-1</t>
  </si>
  <si>
    <t>Guidance and support materials for organising a school and community tree-planting campaign, including tree distribution and local action.</t>
  </si>
  <si>
    <t>Ireland – school, home and community sites</t>
  </si>
  <si>
    <t>Primary &amp; Post-primary schools</t>
  </si>
  <si>
    <t>Trees; forestry; biodiversity; ecosystem services; climate action; community engagement</t>
  </si>
  <si>
    <t>Global Citizenship Booklets</t>
  </si>
  <si>
    <t>Global citizenship and ESD booklet collection</t>
  </si>
  <si>
    <t>https://www.issn.ie/general-1-1</t>
  </si>
  <si>
    <t>PDF Booklet with various ESD/GCE video lessons with hyperlinks to video lessons, worksheets and other resources</t>
  </si>
  <si>
    <t>Education for Sustainable Development; global citizenship; climate action; biodiversity; social justice; sustainability</t>
  </si>
  <si>
    <t>Umbrella booklet collection. Individual linked lessons should not be counted separately unless extracted as distinct records.</t>
  </si>
  <si>
    <t>ESD – Getting Started Guide</t>
  </si>
  <si>
    <t>Whole-school ESD guide</t>
  </si>
  <si>
    <t>https://www.issn.ie/a-guide-to-esd</t>
  </si>
  <si>
    <t>Practical guide supporting schools to begin or strengthen Education for Sustainable Development through whole-school planning, teaching and action.</t>
  </si>
  <si>
    <t>Education for Sustainable Development; whole-school change; climate action; biodiversity; student agency</t>
  </si>
  <si>
    <t>Five Key Questions When Choosing ESD/GCE Resources</t>
  </si>
  <si>
    <t>Resource evaluation guide</t>
  </si>
  <si>
    <t>https://www.issn.ie/five-key-questions-to-ask-when-choosing-resources-for-esd/gce</t>
  </si>
  <si>
    <t>Five-question framework helping teachers assess whether ESD and Global Citizenship Education resources are reliable, balanced, inclusive and appropriate.</t>
  </si>
  <si>
    <t>Primary &amp; Post-primary teachers</t>
  </si>
  <si>
    <t>Critical thinking; resource quality; ESD; global citizenship education; bias and representation</t>
  </si>
  <si>
    <t>The BioBus National Campaign</t>
  </si>
  <si>
    <t>Mobile exhibition / public-engagement resource collection</t>
  </si>
  <si>
    <t>https://biorbic.com/biobus/</t>
  </si>
  <si>
    <t>National BioBus campaign and associated online resources demonstrating bio-based, compostable and recyclable alternatives within an everyday household context.</t>
  </si>
  <si>
    <t>Ireland – national / mobile and online</t>
  </si>
  <si>
    <t>Schools and general public</t>
  </si>
  <si>
    <t>Bio-based products, circular economy, sustainable households</t>
  </si>
  <si>
    <t>Campaign has ended, but the BioBus webpage continues to provide downloadable household and school resources.</t>
  </si>
  <si>
    <t>BioBeo Primary Education Programme</t>
  </si>
  <si>
    <t>BioBeo Consortium / BiOrbic / Maynooth University</t>
  </si>
  <si>
    <t>Primary bioeconomy education programme / lesson-plan collection</t>
  </si>
  <si>
    <t>Primary and lower-secondary programme using place-based lesson plans, outdoor learning, comics, geospatial tools, storytelling and creative pedagogy to teach the bioeconomy.</t>
  </si>
  <si>
    <t>Ireland / Europe – place-based and online</t>
  </si>
  <si>
    <t>Preschool, primary, lower secondary</t>
  </si>
  <si>
    <t>Circular bioeconomy, forestry, biodiversity, interconnectedness</t>
  </si>
  <si>
    <t>Primary-specific BioBeo package; distinguish from the broader umbrella BioBeo Education Programme.</t>
  </si>
  <si>
    <t>Aistear; Primary Curriculum; Primary SESE; Junior Cycle</t>
  </si>
  <si>
    <t>AgroCycle Kids Programme</t>
  </si>
  <si>
    <t>AgroCycle / BiOrbic</t>
  </si>
  <si>
    <t>Primary classroom animation and lesson programme</t>
  </si>
  <si>
    <t>https://mural.maynoothuniversity.ie/id/eprint/18888/</t>
  </si>
  <si>
    <t>Child-centred animations and classroom lessons translating circular-economy and resource-recovery concepts into primary science and geography learning.</t>
  </si>
  <si>
    <t>Circular economy, waste valorisation, food systems</t>
  </si>
  <si>
    <t>Environmental Innovators</t>
  </si>
  <si>
    <t>Agri Aware / BiOrbic</t>
  </si>
  <si>
    <t>Transition Year school programme / resource pack</t>
  </si>
  <si>
    <t>https://agriaware.ie/schools/secondary-school-programs/environmental-innovators-transition-year-programme/</t>
  </si>
  <si>
    <t>Transition Year programme focused on waste, climate, biodiversity and sustainable land use.</t>
  </si>
  <si>
    <t>Transition Year students</t>
  </si>
  <si>
    <t>Waste, climate, biodiversity, land use</t>
  </si>
  <si>
    <t>Transition Year; Junior Cycle; Cross-curricular ESD</t>
  </si>
  <si>
    <t>BEST Network Resources</t>
  </si>
  <si>
    <t>Teacher network resource collection</t>
  </si>
  <si>
    <t>Online tools, lesson materials, workshop kits, news and educator supports for integrating bioeconomy, circularity and sustainability into teaching.</t>
  </si>
  <si>
    <t>Teachers and educators</t>
  </si>
  <si>
    <t>Bioeconomy education, sustainability, curriculum integration</t>
  </si>
  <si>
    <t>Wider BEST Network resource collection; distinct from the BEST newsletter.</t>
  </si>
  <si>
    <t>Public Outreach Workshops</t>
  </si>
  <si>
    <t>Public-engagement workshop collection</t>
  </si>
  <si>
    <t>https://biorbic.com/societal-engagement/</t>
  </si>
  <si>
    <t>Collection of participatory workshop formats and public events addressing bioeconomy topics such as algae, sustainable fashion, food systems and gut health.</t>
  </si>
  <si>
    <t>Ireland – national outreach</t>
  </si>
  <si>
    <t>Primary pupils, undergraduates, adults</t>
  </si>
  <si>
    <t>Bioeconomy, algae, sustainable fashion, health and food systems</t>
  </si>
  <si>
    <t>Umbrella collection of public-engagement workshop formats; individual one-off events are not separately counted.</t>
  </si>
  <si>
    <t>Primary Curriculum; Higher Education; Non-formal / Informal Education</t>
  </si>
  <si>
    <t>BISC-E (Bio-based Innovation Student Challenge Europe)</t>
  </si>
  <si>
    <t>IKC3 / Bio-based Industries Consortium</t>
  </si>
  <si>
    <t>Third-level student competition</t>
  </si>
  <si>
    <t>https://ikc3.ie/bisc-e/</t>
  </si>
  <si>
    <t>European competition supporting third-level students to develop and present innovative bio-based business and product ideas.</t>
  </si>
  <si>
    <t>Ireland / Europe</t>
  </si>
  <si>
    <t>Bio-based innovation, entrepreneurship, circular bioeconomy</t>
  </si>
  <si>
    <t>Non-formal student competition retained in this tab as an educational initiative/resource record.</t>
  </si>
  <si>
    <t>Higher Education; Non-formal / Informal Education</t>
  </si>
  <si>
    <t>EduGreen Connect</t>
  </si>
  <si>
    <t>IKC3</t>
  </si>
  <si>
    <t>Digital sustainability-education collaboration platform</t>
  </si>
  <si>
    <t>https://ikc3.ie/edugreen-connect/</t>
  </si>
  <si>
    <t>IKC3 platform supporting collaboration, resource sharing and connections among schools and educators working in sustainability education.</t>
  </si>
  <si>
    <t>Schools and educators</t>
  </si>
  <si>
    <t>Sustainability, climate, bioeconomy education</t>
  </si>
  <si>
    <t>Bioeconomy Lesson Plans</t>
  </si>
  <si>
    <t>BiOrbic researchers and teachers</t>
  </si>
  <si>
    <t>Bioeconomy lesson-plan collection</t>
  </si>
  <si>
    <t>https://biorbic.com/resources/</t>
  </si>
  <si>
    <t>Ready-to-use primary and post-primary lesson plans covering bioeconomy, circularity, biological resources and sustainability.</t>
  </si>
  <si>
    <t>Primary and secondary teachers</t>
  </si>
  <si>
    <t>Bioeconomy, circular economy, sustainability</t>
  </si>
  <si>
    <t>General BiOrbic lesson-plan collection; distinguish from the primary-specific BioBeo lesson-plan programme.</t>
  </si>
  <si>
    <t>Primary Curriculum; Junior Cycle</t>
  </si>
  <si>
    <t>STEM Escape Rooms</t>
  </si>
  <si>
    <t>Interactive classroom activity / escape-room resource</t>
  </si>
  <si>
    <t>https://biorbic.com/societal-education/</t>
  </si>
  <si>
    <t>Puzzle-based STEM escape-room activities designed to support interactive learning about bioeconomy and circular-economy themes.</t>
  </si>
  <si>
    <t>Ireland – online and site-based outreach</t>
  </si>
  <si>
    <t>Primary and secondary students</t>
  </si>
  <si>
    <t>STEM, circular economy, bioeconomy</t>
  </si>
  <si>
    <t>Bioeconomy Map</t>
  </si>
  <si>
    <t>Interactive map / virtual exhibit</t>
  </si>
  <si>
    <t>https://irishbioeconomy.ucd.ie/bioeconomy-map/</t>
  </si>
  <si>
    <t>Virtual tour of Ireland's bioeconomy and its potential.</t>
  </si>
  <si>
    <t>Ireland – online interactive map</t>
  </si>
  <si>
    <t>Schools, public, educators</t>
  </si>
  <si>
    <t>Irish bioeconomy sectors, regional bioeconomy</t>
  </si>
  <si>
    <t>Primary Curriculum; Junior Cycle; Non-formal / Informal Education</t>
  </si>
  <si>
    <t>BioCultúr</t>
  </si>
  <si>
    <t>BiOrbic / BEST-aligned research</t>
  </si>
  <si>
    <t>Irish-language and heritage bioeconomy education framework</t>
  </si>
  <si>
    <t>https://biorbic.com/societal-action/</t>
  </si>
  <si>
    <t>Educational framework connecting Irish language, cultural heritage, biodiversity and bioeconomy learning to support ecological stewardship.</t>
  </si>
  <si>
    <t>Primary and secondary educators/students</t>
  </si>
  <si>
    <t>Culture, heritage, language, biodiversity, bioeconomy</t>
  </si>
  <si>
    <t>Officially referenced within BiOrbic/BEST activity, but a dedicated standalone resource page was not identified.</t>
  </si>
  <si>
    <t>Primary Curriculum; Primary SESE; Junior Cycle; Cross-curricular ESD</t>
  </si>
  <si>
    <t>BioBeo App &amp; Dashboard</t>
  </si>
  <si>
    <t>BioBeo</t>
  </si>
  <si>
    <t>Digital application / dashboard</t>
  </si>
  <si>
    <t>https://www.biobeo.eu/further-resources/applications/</t>
  </si>
  <si>
    <t>Interactive BioBeo digital platform supporting bioeconomy learning, activities and engagement.</t>
  </si>
  <si>
    <t>Europe – online and local trail locations</t>
  </si>
  <si>
    <t>Primary and secondary students, teachers</t>
  </si>
  <si>
    <t>Bioeconomy, sustainability, systems thinking</t>
  </si>
  <si>
    <t>BioBeo project has concluded; digital resources remain publicly available.</t>
  </si>
  <si>
    <t>Beo, Raja and the Butterfly Effect</t>
  </si>
  <si>
    <t>Comic book / narrative learning resource</t>
  </si>
  <si>
    <t>https://www.biobeo.eu/comics/</t>
  </si>
  <si>
    <t>Story-based resource introducing bioeconomy concepts through narrative learning.</t>
  </si>
  <si>
    <t>Primary pupils</t>
  </si>
  <si>
    <t>Bioeconomy, biodiversity, nature connection</t>
  </si>
  <si>
    <t>BioBeo project has concluded; comic remains publicly available.</t>
  </si>
  <si>
    <t>Answering the Curlew's Call</t>
  </si>
  <si>
    <t>Comic book / biodiversity story resource</t>
  </si>
  <si>
    <t>Story-based learning resource promoting biodiversity and ecological stewardship.</t>
  </si>
  <si>
    <t>Biodiversity, conservation, bioeconomy links</t>
  </si>
  <si>
    <t>BioBeo project has concluded; story resource remains publicly available.</t>
  </si>
  <si>
    <t>Sparkling Seas: A Bioeconomy Adventure</t>
  </si>
  <si>
    <t>Animated educational video</t>
  </si>
  <si>
    <t>https://www.biobeo.eu/further-resources/videos/</t>
  </si>
  <si>
    <t>Animated educational resource introducing marine-related bioeconomy themes.</t>
  </si>
  <si>
    <t>Marine bioeconomy, ocean literacy</t>
  </si>
  <si>
    <t>BioBeo project has concluded; video remains publicly available.</t>
  </si>
  <si>
    <t>Beo's Bioeconomy Sing-Along</t>
  </si>
  <si>
    <t>Educational music video / song</t>
  </si>
  <si>
    <t>Music-based learning resource supporting bioeconomy understanding.</t>
  </si>
  <si>
    <t>Bioeconomy, sustainability, creativity</t>
  </si>
  <si>
    <t>BioBeo project has concluded; video/song remains publicly available.</t>
  </si>
  <si>
    <t>Primary Curriculum; Primary SESE; Music</t>
  </si>
  <si>
    <t>CBEC Webinars</t>
  </si>
  <si>
    <t>Scanmatix / CBEC</t>
  </si>
  <si>
    <t>Webinar / professional-learning resource</t>
  </si>
  <si>
    <t>https://www.scanmatix.com/</t>
  </si>
  <si>
    <t>Submitted description of webinar-based learning on supply-chain resilience, systems design, digital transformation and sustainability.</t>
  </si>
  <si>
    <t>Ireland – online; exact delivery scope requires clarification</t>
  </si>
  <si>
    <t>Submitted audience includes school, higher-education and professional learners; requires clarification</t>
  </si>
  <si>
    <t>Bioeconomy; sustainability; systems thinking; supply-chain resilience; digital transformation</t>
  </si>
  <si>
    <t>Submitted via MS Forms. The relationship between Scanmatix and CBEC, the webinar title and the intended audience require provider clarification.</t>
  </si>
  <si>
    <t>Teacher CPD / Professional Learning; Higher Education; Requires clarification</t>
  </si>
  <si>
    <t>Climate Detectives</t>
  </si>
  <si>
    <t>ESERO Ireland / Research Ireland / European Space Agency (ESA)</t>
  </si>
  <si>
    <t>School environmental investigation programme / educational resource</t>
  </si>
  <si>
    <t>https://esero.ie/projects/climate-detectives/</t>
  </si>
  <si>
    <t>Students investigate a local environmental or climate issue using satellite imagery, climate data and/or direct measurements, then develop approaches to monitor, reduce or communicate the identified problem.</t>
  </si>
  <si>
    <t>Ireland / Europe – school-based and online</t>
  </si>
  <si>
    <t>Primary pupils; secondary students; practising teachers; teacher educators</t>
  </si>
  <si>
    <t>Climate change; biodiversity; agriculture; forestry; marine; renewable resources; sustainability</t>
  </si>
  <si>
    <t>Primary Curriculum; Junior Cycle; Transition Year; Teacher CPD / Professional Learning</t>
  </si>
  <si>
    <t>Natural Capital Insights / Education Support</t>
  </si>
  <si>
    <t>Natural Capital Ireland</t>
  </si>
  <si>
    <t>Natural-capital knowledge resource / advisory education support</t>
  </si>
  <si>
    <t>https://www.naturalcapitalireland.com/projects</t>
  </si>
  <si>
    <t>Natural-capital insights and specialist educational input concerning ecosystems, biodiversity and the use of natural-capital approaches in sustainability and bioeconomy decision-making.</t>
  </si>
  <si>
    <t>Teacher educators; professionals; policymakers; general public</t>
  </si>
  <si>
    <t>Natural capital; ecosystems; biodiversity; sustainability; bioeconomy; environmental decision-making</t>
  </si>
  <si>
    <t>Submitted via MS Forms as educational/advisory support. Natural Capital Ireland itself belongs in Organisations &amp; Networks; retain this row only for the submitted education-support function.</t>
  </si>
  <si>
    <t>Higher Education; Professional Learning; Non-formal / Informal Education</t>
  </si>
  <si>
    <t>Climate Action in a Box</t>
  </si>
  <si>
    <t>STEAM Education Ltd</t>
  </si>
  <si>
    <t>Primary school climate-action programme / classroom resource</t>
  </si>
  <si>
    <t>https://youtube.com/playlist?list=PL_BEgbmO1FOh-y8047CWPTng3CNUn-Q9b&amp;si=PXJnJCWrbE_sK6gc</t>
  </si>
  <si>
    <t>Primary-school climate-action programme delivered through approximately five classroom sessions. Uses STEAM activities to introduce climate action, sustainability and biodiversity; the provider reports delivery across several hundred Irish schools.</t>
  </si>
  <si>
    <t>Primary pupils; primary teachers</t>
  </si>
  <si>
    <t>Climate change; sustainability; biodiversity; environmental action; STEM</t>
  </si>
  <si>
    <t>Bioeconomy Poster</t>
  </si>
  <si>
    <t>Concept poster / classroom and teacher resource</t>
  </si>
  <si>
    <t>https://oide.ie/wp-content/uploads/2025/05/Bioeconomy.pdf</t>
  </si>
  <si>
    <t>Explains the bioeconomy as an economic system using renewable biological resources and organic waste to produce food, materials, energy, goods and services. Includes practical examples such as bioplastics and bioenergy and explains reduced fossil-fuel dependence, waste minimisation and circular resource use. An Irish-language version is also available from Oide.</t>
  </si>
  <si>
    <t>Post-primary CASD students and teachers</t>
  </si>
  <si>
    <t>Renewable biological resources; organic waste; bio-based products; food; materials; energy; bioplastics; bioenergy; circular resource use</t>
  </si>
  <si>
    <t>Irish-language version is also available; record once to avoid language-version duplication.</t>
  </si>
  <si>
    <t>Circular Economy Poster</t>
  </si>
  <si>
    <t>https://oide.ie/wp-content/uploads/2025/05/Circular-Economy.pdf</t>
  </si>
  <si>
    <t>Introduces the circular economy as an alternative to the take-make-dispose model and explains reuse, repair, recycling, repurposing, durable design and closed-loop resource systems.</t>
  </si>
  <si>
    <t>Circular economy; waste prevention; reuse; repair; recycling; product design; resource efficiency; closed-loop systems</t>
  </si>
  <si>
    <t>Irish-language version may also be available; record once to avoid language-version duplication.</t>
  </si>
  <si>
    <t>Sustainability Cards</t>
  </si>
  <si>
    <t>Printable sustainability activity cards</t>
  </si>
  <si>
    <t>https://oide.ie/wp-content/uploads/2024/10/Sustainability-Cards-1.pdf</t>
  </si>
  <si>
    <t>Printable cards designed to generate ideas, create links and associations, and support critical and creative thinking about sustainability. The cards include concepts such as biodiversity, economic sustainability, circular economy and related environmental and social themes.</t>
  </si>
  <si>
    <t>Post-primary students and teachers, particularly Junior Cycle Home Economics</t>
  </si>
  <si>
    <t>Biodiversity; circular economy; economic sustainability; sustainable consumption; environmental sustainability; resource use</t>
  </si>
  <si>
    <t>Junior Cycle; Cross-curricular ESD; Teacher CPD / Professional Learning</t>
  </si>
  <si>
    <t>ESD and Leadership Professional Learning Slides</t>
  </si>
  <si>
    <t>School-leadership professional-learning slides</t>
  </si>
  <si>
    <t>https://oide.ie/wp-content/uploads/2023/10/ESD-and-Leadership-1.pdf</t>
  </si>
  <si>
    <t>Workshop slides exploring how Education for Sustainable Development can shape leadership practice, school culture and student experience. Includes reflective prompts and guidance for embedding sustainability across policy, curriculum and everyday school practice.</t>
  </si>
  <si>
    <t>Post-primary school leaders and leadership teams</t>
  </si>
  <si>
    <t>Education for Sustainable Development; whole-school sustainability; climate action; policy; school culture; people and planet</t>
  </si>
  <si>
    <t>Downloadable slides supporting school-leadership professional learning rather than a standalone accredited course.</t>
  </si>
  <si>
    <t>Sustainability Toolkit for Schools</t>
  </si>
  <si>
    <t>Department of Education and Youth; linked and promoted through Oide</t>
  </si>
  <si>
    <t>Whole-school sustainability planning toolkit</t>
  </si>
  <si>
    <t>https://www.gov.ie/en/department-of-education/publications/national-strategy-on-education-for-sustainable-development-in-ireland/</t>
  </si>
  <si>
    <t>Toolkit developed to help schools adopt a Sustainability Policy Statement and support climate-action planning and sustainable-development work. It brings together guidance and supports for embedding sustainability across school policy, practice and curriculum.</t>
  </si>
  <si>
    <t>Primary and post-primary school leaders, teachers and school communities</t>
  </si>
  <si>
    <t>Education for Sustainable Development; climate action; whole-school sustainability; energy; resource management; waste; procurement; sustainable school practices</t>
  </si>
  <si>
    <t>Department toolkit promoted through Oide; Department of Education and Youth retained as the primary provider.</t>
  </si>
  <si>
    <t>Primary Curriculum; Junior Cycle; Leaving Certificate; Cross-curricular ESD; Teacher CPD / Professional Learning</t>
  </si>
  <si>
    <t>Education for Sustainable Development Newsletter</t>
  </si>
  <si>
    <t>Department of Education and Youth; hosted and promoted through Oide</t>
  </si>
  <si>
    <t>Newsletter / resource and information directory</t>
  </si>
  <si>
    <t>https://oide.ie/esd-newsletter/</t>
  </si>
  <si>
    <t>Continuing newsletter providing ESD policy updates, funding information, school case studies, programme announcements, teacher professional-learning opportunities and links to educational resources. Past issues are available online and readers can subscribe to receive new issues.</t>
  </si>
  <si>
    <t>Primary and post-primary teachers, school leaders, education providers, students and ESD stakeholders</t>
  </si>
  <si>
    <t>Education for Sustainable Development; climate action; biodiversity; circular economy; SDGs; sustainable transport; waste; energy; food systems and community action</t>
  </si>
  <si>
    <t>Record the continuing newsletter once rather than creating separate rows for individual issues.</t>
  </si>
  <si>
    <t>What is the Bioeconomy?</t>
  </si>
  <si>
    <t>Science &amp; Technology in Action / Government of Ireland partners</t>
  </si>
  <si>
    <t>Educational article / classroom lesson resource</t>
  </si>
  <si>
    <t>https://www.scoilnet.ie/uploads/resources/36881/36683.pdf</t>
  </si>
  <si>
    <t>Introduces the bioeconomy as the sustainable use of biological resources and waste streams to produce food, feed, bioenergy, biomaterials and bio-based services. Includes examples involving mushroom residues, agriculture, aquaculture, forestry, bioplastics, biotechnology and waste valorisation.</t>
  </si>
  <si>
    <t>Post-primary students and teachers</t>
  </si>
  <si>
    <t>Explicit bioeconomy; renewable biological resources; organic waste; bioenergy; biomaterials; bioplastics; agriculture; forestry; aquaculture; biotechnology; circular bioeconomy</t>
  </si>
  <si>
    <t>Older Science &amp; Technology in Action lesson, retained because the official Scoilnet-hosted PDF remains publicly accessible.</t>
  </si>
  <si>
    <t>Transition Year; Leaving Certificate; Teacher CPD / Professional Learning</t>
  </si>
  <si>
    <t>Resource Efficiency</t>
  </si>
  <si>
    <t>Science &amp; Technology in Action / Environmental Protection Agency</t>
  </si>
  <si>
    <t>https://www.scoilnet.ie/uploads/resources/36991/36793.pdf</t>
  </si>
  <si>
    <t>Explores the transition from linear resource use to circular and resource-efficient systems. Covers biological and technical nutrients, food and water systems, organic waste, renewable energy, biomass, biogas, recycling, precision farming, hydroponics and vertical farming.</t>
  </si>
  <si>
    <t>Circular economy; resource efficiency; biological nutrients; biomass; biogas; food systems; sustainable agriculture; organic waste; renewable energy; recycling</t>
  </si>
  <si>
    <t>Junior Cycle; Transition Year; Leaving Certificate; Teacher CPD / Professional Learning</t>
  </si>
  <si>
    <t>Sustainable Development Goals and the Marine</t>
  </si>
  <si>
    <t>Science &amp; Technology in Action / Bord Iascaigh Mhara</t>
  </si>
  <si>
    <t>https://www.scoilnet.ie/uploads/resources/36905/36707.pdf</t>
  </si>
  <si>
    <t>Links the Sustainable Development Goals with marine ecosystems and marine industries. Covers sustainable fisheries, aquaculture, marine pollution, overfishing, ocean acidification, sustainable consumption, food waste and the management of marine resources.</t>
  </si>
  <si>
    <t>Marine bioeconomy; fisheries; aquaculture; marine biodiversity; food systems; marine pollution; natural-resource management; sustainable production</t>
  </si>
  <si>
    <t>Food Waste</t>
  </si>
  <si>
    <t>https://www.scoilnet.ie/uploads/resources/36871/36673.pdf</t>
  </si>
  <si>
    <t>Examines food waste across food production, processing, transport, retail and household consumption. Covers environmental impacts, methane generation, prevention, redistribution, composting and recycling.</t>
  </si>
  <si>
    <t>Food systems; food waste; organic waste; methane; composting; recycling; redistribution; sustainable consumption and production</t>
  </si>
  <si>
    <t>Farm Sustainable Assurance Schemes</t>
  </si>
  <si>
    <t>Science &amp; Technology in Action / Bord Bia</t>
  </si>
  <si>
    <t>https://www.scoilnet.ie/uploads/resources/36897/36699.pdf</t>
  </si>
  <si>
    <t>Explains Bord Bia’s farm sustainability assurance schemes and Origin Green. Covers sustainable food production, greenhouse-gas emissions, biodiversity, soil management, water, energy efficiency, food quality and farm auditing.</t>
  </si>
  <si>
    <t>Sustainable agriculture; food systems; farm assurance; biodiversity; soil; water; greenhouse gases; energy efficiency; sustainable production</t>
  </si>
  <si>
    <t>Sustainability in Irish Fisheries</t>
  </si>
  <si>
    <t>https://www.scoilnet.ie/uploads/resources/37011/36813.pdf</t>
  </si>
  <si>
    <t>Explores the Irish seafood industry and sustainable fisheries management. Covers fish stocks, maximum sustainable yield, quotas, aquaculture, processing, fishing effort and the environmental, social and economic dimensions of the seafood sector.</t>
  </si>
  <si>
    <t>Marine bioeconomy; sustainable fisheries; aquaculture; seafood processing; fish-stock management; coastal economies; natural-resource governance</t>
  </si>
  <si>
    <t>Managing Our Marine Resources</t>
  </si>
  <si>
    <t>https://www.scoilnet.ie/uploads/resources/37022/36824.pdf</t>
  </si>
  <si>
    <t>Examines the management of marine resources and relationships between marine ecosystems, fisheries, aquaculture and economic activity. Topics include overfishing, food webs, biodiversity, bycatch, aquaculture impacts, biodegradable fishing materials, offshore energy and waste management.</t>
  </si>
  <si>
    <t>Marine resources; fisheries; aquaculture; biodiversity; biodegradable materials; offshore renewable energy; waste management; sustainable use of biological resources</t>
  </si>
  <si>
    <t>Marine Litter</t>
  </si>
  <si>
    <t>https://www.scoilnet.ie/uploads/resources/36971/36773.pdf</t>
  </si>
  <si>
    <t>Examines the sources, scale and environmental and economic impacts of marine litter. Covers plastics, fishing gear, recycling programmes, waste prevention, biodegradable materials, ecosystem damage and actions by fishing communities.</t>
  </si>
  <si>
    <t>Marine pollution; plastics; fishing waste; recycling; waste prevention; biodegradable alternatives; marine ecosystems; circular economy</t>
  </si>
  <si>
    <t>Engage with Nature</t>
  </si>
  <si>
    <t>Dúlra Éireann; indexed through Scoilnet</t>
  </si>
  <si>
    <t>Online nature-learning activity and project collection</t>
  </si>
  <si>
    <t>https://www.scoilnet.ie/search/resource/entity/show/Lre/32529/</t>
  </si>
  <si>
    <t>Supports nature engagement, school gardening, biodiversity learning and the creation of sustainable environments. Covers renewable and non-renewable resources, conservation, ecological interrelationships, climate change and human impacts on local environments.</t>
  </si>
  <si>
    <t>Primary pupils, post-primary students and teachers</t>
  </si>
  <si>
    <t>Biodiversity; ecosystems; gardening; conservation; renewable and non-renewable resources; climate change; environmental awareness</t>
  </si>
  <si>
    <t>Primary Curriculum; Primary SESE; Junior Cycle; Teacher CPD / Professional Learning</t>
  </si>
  <si>
    <t>The E-Waste Audit – Exploring Our Digital Footprint</t>
  </si>
  <si>
    <t>Scoilnet-hosted contributor resource; institutional creator not clearly stated</t>
  </si>
  <si>
    <t>Classroom audit / student activity resource</t>
  </si>
  <si>
    <t>https://www.scoilnet.ie/uploads/resources/41293/41152.pdf</t>
  </si>
  <si>
    <t>Guides students through an audit of electronic devices and research into their material composition, disposal and environmental and social impacts. Encourages repair, reuse, responsible recycling and whole-school action on electronic waste.</t>
  </si>
  <si>
    <t>Junior Cycle students and teachers</t>
  </si>
  <si>
    <t>E-waste; circular economy; critical raw materials; lithium; cobalt; rare-earth elements; repair; reuse; recycling; responsible consumption</t>
  </si>
  <si>
    <t>Scoilnet-hosted contributor resource; the institutional creator was not clearly identified in the public document.</t>
  </si>
  <si>
    <t>Junior Cycle; Teacher CPD / Professional Learning</t>
  </si>
  <si>
    <t>Sustainability – How Do You Protect Your Home?</t>
  </si>
  <si>
    <t>Scoilnet; contributor Aoife McDonnell; activities inspired by DevelopmentEducation.ie</t>
  </si>
  <si>
    <t>Presentation / curriculum-linked lesson resource</t>
  </si>
  <si>
    <t>https://www.scoilnet.ie/go-to-post-primary/collections/sustainability/</t>
  </si>
  <si>
    <t>Introduces sustainable development through classroom activities concerning climate, energy and human contributions to environmental sustainability.</t>
  </si>
  <si>
    <t>Sustainable development; climate; energy; resource use; human environmental impacts</t>
  </si>
  <si>
    <t>Energy Sources – Supply and Demand</t>
  </si>
  <si>
    <t>Scoilnet; contributor Aoife McDonnell</t>
  </si>
  <si>
    <t>Presentation / inquiry-based lesson resource</t>
  </si>
  <si>
    <t>Students investigate existing and future energy supply and demand, compare energy sources and discuss how future energy needs could be met sustainably.</t>
  </si>
  <si>
    <t>Renewable and non-renewable energy; energy demand; sustainable energy systems; resource use; environmental decision-making</t>
  </si>
  <si>
    <t>Global Food Production</t>
  </si>
  <si>
    <t>https://www.scoilnet.ie/?eID=lre&amp;recid=28336</t>
  </si>
  <si>
    <t>Approximately one-hour classroom lesson examining factors influencing food production and the meaning of sustainable food production. Students evaluate how human activity can contribute to global food production.</t>
  </si>
  <si>
    <t>Food systems; sustainable food production; agriculture; ecological factors; biodiversity; food security</t>
  </si>
  <si>
    <t>Curious Minds and ESERO Framework for Inquiry</t>
  </si>
  <si>
    <t>Research Ireland – Curious Minds / ESERO Ireland</t>
  </si>
  <si>
    <t>Teacher framework / inquiry-based learning toolkit</t>
  </si>
  <si>
    <t>https://www.researchireland.ie/curious-minds/teacher-resources/inquiry-based-learning/</t>
  </si>
  <si>
    <t>Guides teachers through three stages of inquiry-based learning: Engage, Investigate and Take the Next Step. Includes an applied Biodiversity Framework for Inquiry and supports teachers in planning investigations, predictions, evidence interpretation and further action.</t>
  </si>
  <si>
    <t>Primary-school teachers and pupils</t>
  </si>
  <si>
    <t>Biodiversity; ecosystems; scientific inquiry; environmental observation; evidence-based learning; connections between learners and their environment</t>
  </si>
  <si>
    <t>ISSN ESD CPD Schedule</t>
  </si>
  <si>
    <t>Irish Schools Sustainability Network / Education Support Centres Ireland</t>
  </si>
  <si>
    <t>Professional-learning schedule / event directory</t>
  </si>
  <si>
    <t>https://www.issn.ie/new-page-2</t>
  </si>
  <si>
    <t>Online schedule signposting ESD-related webinars and selected in-person professional-learning opportunities available during the school year. It is an information and access resource rather than one individual CPD course.</t>
  </si>
  <si>
    <t>Ireland – national / primarily online</t>
  </si>
  <si>
    <t>Primary and post-primary teachers</t>
  </si>
  <si>
    <t>Education for Sustainable Development; biodiversity; climate action; sustainability themes vary by listed event</t>
  </si>
  <si>
    <t>Schedule/directory of professional-learning opportunities rather than one individual course.</t>
  </si>
  <si>
    <t>Primary Curriculum; Primary SESE; Junior Cycle; Transition Year; Teacher CPD / Professional Learning</t>
  </si>
  <si>
    <t>Project/Initiative Name</t>
  </si>
  <si>
    <t>Lead Organisation</t>
  </si>
  <si>
    <t>Partner Organisations</t>
  </si>
  <si>
    <t>Project Type</t>
  </si>
  <si>
    <t>Funding Programme</t>
  </si>
  <si>
    <t>Scope / Delivery Format</t>
  </si>
  <si>
    <t>Delivery Mode</t>
  </si>
  <si>
    <t>Website</t>
  </si>
  <si>
    <t>Systems Thinking Explicit</t>
  </si>
  <si>
    <t>Education Component</t>
  </si>
  <si>
    <t>Education Pathway</t>
  </si>
  <si>
    <t>Accredited</t>
  </si>
  <si>
    <t>Outputs</t>
  </si>
  <si>
    <t>RuralBioUp</t>
  </si>
  <si>
    <t>Irish Bioeconomy Foundation</t>
  </si>
  <si>
    <t>EU partners</t>
  </si>
  <si>
    <t>EU Project</t>
  </si>
  <si>
    <t>EU / Horizon Europe (to verify)</t>
  </si>
  <si>
    <t>Ireland/EU</t>
  </si>
  <si>
    <t>Rural communities, SMEs, stakeholders</t>
  </si>
  <si>
    <t>To verify</t>
  </si>
  <si>
    <t>https://www.ruralbioup.eu/</t>
  </si>
  <si>
    <t>Webinars / capacity building</t>
  </si>
  <si>
    <t>Neither</t>
  </si>
  <si>
    <t>Rural bioeconomy outreach and knowledge transfer</t>
  </si>
  <si>
    <t>Official project page identified; Irish lead/partner role and exact dates should be checked during final verification.</t>
  </si>
  <si>
    <t>All Island Biomap</t>
  </si>
  <si>
    <t>Cross-border partners</t>
  </si>
  <si>
    <t>Project</t>
  </si>
  <si>
    <t>All-island Ireland</t>
  </si>
  <si>
    <t>SMEs and bioeconomy stakeholders</t>
  </si>
  <si>
    <t>Business/stakeholder support</t>
  </si>
  <si>
    <t>Cross-border SME support and mapping</t>
  </si>
  <si>
    <t>Email-derived record. Official project page, dates, funding stream and current status require confirmation.</t>
  </si>
  <si>
    <t>ICT-BIOCHAIN</t>
  </si>
  <si>
    <t>Irish Bioeconomy Foundation (Irish participation); EU project consortium</t>
  </si>
  <si>
    <t>Horizon 2020 / Bio-based Industries Joint Undertaking; Grant Agreement 792221</t>
  </si>
  <si>
    <t>Digital innovation hubs, demonstration-region analysis and knowledge transfer</t>
  </si>
  <si>
    <t>Bioeconomy stakeholders</t>
  </si>
  <si>
    <t>June 2018–May 2020</t>
  </si>
  <si>
    <t>https://cordis.europa.eu/project/id/792221</t>
  </si>
  <si>
    <t>Knowledge transfer</t>
  </si>
  <si>
    <t>ICT-enabled bioeconomy value chains</t>
  </si>
  <si>
    <t>Official project and CORDIS records identified.</t>
  </si>
  <si>
    <t>Completed</t>
  </si>
  <si>
    <t>MPowerBIO</t>
  </si>
  <si>
    <t>Horizon 2020; Grant Agreement 887501</t>
  </si>
  <si>
    <t>Online tools, training modules, regional trainer events and investment-readiness support</t>
  </si>
  <si>
    <t>SMEs, clusters, investors</t>
  </si>
  <si>
    <t>May 2020–November 2022</t>
  </si>
  <si>
    <t>https://cordis.europa.eu/project/id/887501</t>
  </si>
  <si>
    <t>SME support/training</t>
  </si>
  <si>
    <t>Bioeconomy investment readiness</t>
  </si>
  <si>
    <t>Official CORDIS record identified.</t>
  </si>
  <si>
    <t>BioeconomyVentures</t>
  </si>
  <si>
    <t>Horizon 2020 / BBI-JU; Grant Agreement 101023260</t>
  </si>
  <si>
    <t>Entrepreneurship platform, investor matching, business support and networking</t>
  </si>
  <si>
    <t>Start-ups, SMEs, investors</t>
  </si>
  <si>
    <t>May 2021–October 2023</t>
  </si>
  <si>
    <t>https://www.cbe.europa.eu/projects/bioeconomyventures</t>
  </si>
  <si>
    <t>Entrepreneurship support</t>
  </si>
  <si>
    <t>Investment and venture support</t>
  </si>
  <si>
    <t>Official CBE JU project record identified.</t>
  </si>
  <si>
    <t>BIObec</t>
  </si>
  <si>
    <t>Irish Bioeconomy Foundation / MTU and partners</t>
  </si>
  <si>
    <t>Horizon 2020 / BBI-JU; Grant Agreement 101023381</t>
  </si>
  <si>
    <t>Europe / Ireland</t>
  </si>
  <si>
    <t>Co-design of regional Bio-Based Education Centres and education–industry collaboration</t>
  </si>
  <si>
    <t>Education providers, bioeconomy stakeholders</t>
  </si>
  <si>
    <t>September 2021–February 2024</t>
  </si>
  <si>
    <t>https://biobec.eu/</t>
  </si>
  <si>
    <t>Education centre design</t>
  </si>
  <si>
    <t>Plans for regional bioeconomy education centres</t>
  </si>
  <si>
    <t>Official BIObec and CBE JU records identified.</t>
  </si>
  <si>
    <t>SusAlgaeFuel</t>
  </si>
  <si>
    <t>University College Dublin / BiOrbic; European project consortium</t>
  </si>
  <si>
    <t>Horizon Europe; Grant Agreement 101147601</t>
  </si>
  <si>
    <t>Research, pilots, digital monitoring, cascading biorefinery and stakeholder dissemination</t>
  </si>
  <si>
    <t>Researchers, industry</t>
  </si>
  <si>
    <t>May 2024–April 2028</t>
  </si>
  <si>
    <t>https://www.susalgaefuel.eu/</t>
  </si>
  <si>
    <t>Research dissemination</t>
  </si>
  <si>
    <t>Higher Education / Research Training; Non-formal / Informal Education</t>
  </si>
  <si>
    <t>Microalgal aviation fuel research</t>
  </si>
  <si>
    <t>Transatlantic Bioeconomy Centre</t>
  </si>
  <si>
    <t>International partners</t>
  </si>
  <si>
    <t>Research collaboration</t>
  </si>
  <si>
    <t>Transatlantic</t>
  </si>
  <si>
    <t>Researchers, industry, policy</t>
  </si>
  <si>
    <t>Stakeholder knowledge exchange</t>
  </si>
  <si>
    <t>International bioeconomy collaboration</t>
  </si>
  <si>
    <t>Email-derived research-collaboration record. Official current programme page, dates and funding require confirmation.</t>
  </si>
  <si>
    <t>Rural BioReFarmeries</t>
  </si>
  <si>
    <t>Munster Technological University; European consortium</t>
  </si>
  <si>
    <t>Circular Bio-based Europe Joint Undertaking / Horizon Europe</t>
  </si>
  <si>
    <t>Rural regions</t>
  </si>
  <si>
    <t>Farm-centred demonstration of small-scale decentralised green biorefineries</t>
  </si>
  <si>
    <t>Farmers, rural stakeholders</t>
  </si>
  <si>
    <t>December 2024–November 2028</t>
  </si>
  <si>
    <t>https://ruralbiorefarmeries.eu/</t>
  </si>
  <si>
    <t>Demonstration / outreach</t>
  </si>
  <si>
    <t>Small-scale circular green biorefineries</t>
  </si>
  <si>
    <t>Official CBE JU and project records identified.</t>
  </si>
  <si>
    <t>BLADE2CIRC</t>
  </si>
  <si>
    <t>Horizon Europe; Grant Agreement 101147451</t>
  </si>
  <si>
    <t>Research and demonstration of recyclable wind-turbine blades using bio-based composite materials</t>
  </si>
  <si>
    <t>Industry, researchers</t>
  </si>
  <si>
    <t>https://cordis.europa.eu/project/id/101147451</t>
  </si>
  <si>
    <t>Bio-based wind turbine composite solutions</t>
  </si>
  <si>
    <t>Official CORDIS record identified; exact project dates should be checked during final verification.</t>
  </si>
  <si>
    <t>Plastox</t>
  </si>
  <si>
    <t>Researchers, policy, industry</t>
  </si>
  <si>
    <t>Plastic sustainability / impacts research</t>
  </si>
  <si>
    <t>Bioeconomy relevance is adjacent because the primary focus is plastics impact and sustainability rather than biological-resource education.</t>
  </si>
  <si>
    <t>SOILCRATES</t>
  </si>
  <si>
    <t>European project consortium; Irish Living Lab partners include TUS and regional stakeholders</t>
  </si>
  <si>
    <t>Ireland South-West Living Lab partners</t>
  </si>
  <si>
    <t>Horizon Europe – EU Mission ‘A Soil Deal for Europe’; Grant Agreement 101157354</t>
  </si>
  <si>
    <t>Ireland South-West</t>
  </si>
  <si>
    <t>Four Living Labs, soil monitoring, co-design, field demonstrations and soil-literacy activities</t>
  </si>
  <si>
    <t>Farmers, researchers, stakeholders</t>
  </si>
  <si>
    <t>https://soilcrates.eu/</t>
  </si>
  <si>
    <t>Living lab / stakeholder learning</t>
  </si>
  <si>
    <t>Sustainable soil management and AI-assisted data management</t>
  </si>
  <si>
    <t>Official project and CORDIS records identified; exact dates should be checked during final verification.</t>
  </si>
  <si>
    <t>SCEENE</t>
  </si>
  <si>
    <t>Loop Head Together CLG; TUS scientific lead</t>
  </si>
  <si>
    <t>Farmers and community partners; TUS; UCD; MTU and other project collaborators</t>
  </si>
  <si>
    <t>European Innovation Partnership; co-funded by the EU and DAFM</t>
  </si>
  <si>
    <t>Loop Head Peninsula, West Clare</t>
  </si>
  <si>
    <t>On-farm trials, demonstration, farmer engagement and circular-bioeconomy evaluation</t>
  </si>
  <si>
    <t>Researchers, stakeholders</t>
  </si>
  <si>
    <t>4.5 years</t>
  </si>
  <si>
    <t>https://www.sceene-eip.com/</t>
  </si>
  <si>
    <t>Circular bioeconomy research outputs</t>
  </si>
  <si>
    <t>Official project site identified.</t>
  </si>
  <si>
    <t>CAgriLab</t>
  </si>
  <si>
    <t>ICT-AGRI-FOOD 2024 Joint Call</t>
  </si>
  <si>
    <t>Ireland</t>
  </si>
  <si>
    <t>Virtual Living Lab using digital twins, data spaces, blockchain and AI for regenerative agriculture</t>
  </si>
  <si>
    <t>Agriculture stakeholders</t>
  </si>
  <si>
    <t>February 2025–January 2028</t>
  </si>
  <si>
    <t>https://tus.ie/rdi/research/institutes/sdri/rural-development/cagrilab/</t>
  </si>
  <si>
    <t>Stakeholder learning</t>
  </si>
  <si>
    <t>Agricultural innovation and bio-based outputs</t>
  </si>
  <si>
    <t>Official TUS project page identified.</t>
  </si>
  <si>
    <t>BioICEP</t>
  </si>
  <si>
    <t>CABR / Shannon ABC</t>
  </si>
  <si>
    <t>Horizon 2020; Grant Agreement 870292</t>
  </si>
  <si>
    <t>Biological and chemical upcycling of mixed plastic waste into circular material building blocks</t>
  </si>
  <si>
    <t>https://cordis.europa.eu/project/id/870292</t>
  </si>
  <si>
    <t>Bio Innovation of a Circular Economy for Plastics</t>
  </si>
  <si>
    <t>Official CORDIS record identified; exact dates should be checked during final verification.</t>
  </si>
  <si>
    <t>BAMMBO</t>
  </si>
  <si>
    <t>Bioprospecting outputs</t>
  </si>
  <si>
    <t>Historical project referenced through CABR/Shannon ABC sources; exact funding, dates and official archive URL require confirmation.</t>
  </si>
  <si>
    <t>NACO</t>
  </si>
  <si>
    <t>Centre for Applied Bioscience Research (CABR)</t>
  </si>
  <si>
    <t>Applied research and knowledge transfer on natural ingredients for cosmetics</t>
  </si>
  <si>
    <t>Researchers, cosmetics sector</t>
  </si>
  <si>
    <t>https://www.cabr.ie/natural-future-of-cosmetics-naco/</t>
  </si>
  <si>
    <t>Higher Education / Research Training</t>
  </si>
  <si>
    <t>Natural cosmetics research and innovation</t>
  </si>
  <si>
    <t>CABR states that the project has concluded.</t>
  </si>
  <si>
    <t>Biorefinery Glas</t>
  </si>
  <si>
    <t>CircBio / MTU</t>
  </si>
  <si>
    <t>Farmers, industry, researchers</t>
  </si>
  <si>
    <t>Green biorefinery outputs</t>
  </si>
  <si>
    <t>Established green-biorefinary demonstration initiative; exact archived project page, dates and funding should be confirmed.</t>
  </si>
  <si>
    <t>INGREEN</t>
  </si>
  <si>
    <t>EU (to verify)</t>
  </si>
  <si>
    <t>Development of bio-based ingredients and products through industrial side-stream valorisation</t>
  </si>
  <si>
    <t>June 2019–November 2022</t>
  </si>
  <si>
    <t>https://www.cbe.europa.eu/projects/ingreen</t>
  </si>
  <si>
    <t>Circular bioeconomy innovation outputs</t>
  </si>
  <si>
    <t>BioWill</t>
  </si>
  <si>
    <t>Bio-based innovation outputs</t>
  </si>
  <si>
    <t>Email-derived project record; official project title, website, dates and funding require confirmation.</t>
  </si>
  <si>
    <t>PHAROS Ireland Mega Event</t>
  </si>
  <si>
    <t>Blue economy partners</t>
  </si>
  <si>
    <t>Event/initiative</t>
  </si>
  <si>
    <t>Blue economy stakeholders</t>
  </si>
  <si>
    <t>Public/stakeholder engagement</t>
  </si>
  <si>
    <t>Blue economy engagement event</t>
  </si>
  <si>
    <t>One-off blue-economy engagement event. Official event page and date require confirmation.</t>
  </si>
  <si>
    <t>VistaMilk</t>
  </si>
  <si>
    <t>VistaMilk Research Ireland Centre; hosted by Teagasc</t>
  </si>
  <si>
    <t>Research Ireland; DAFM; Irish higher-education institutions and industry partners</t>
  </si>
  <si>
    <t>Research centre programme / initiative</t>
  </si>
  <si>
    <t>Research Ireland and DAFM, with industry support</t>
  </si>
  <si>
    <t>Research, industry collaboration, education, dissemination and technology demonstration</t>
  </si>
  <si>
    <t>Dairy sector, researchers</t>
  </si>
  <si>
    <t>https://www.vistamilk.ie/</t>
  </si>
  <si>
    <t>Carbon sequestration and sustainable dairy systems research</t>
  </si>
  <si>
    <t>VistaMilk itself is a research centre initiative; retain here for this snapshot and avoid duplicating it in Organisations &amp; Networks unless the database is restructured later.</t>
  </si>
  <si>
    <t>NUIG Sustainable Treatment Technologies</t>
  </si>
  <si>
    <t>University of Galway / Dairy Research Ireland</t>
  </si>
  <si>
    <t>Research programme</t>
  </si>
  <si>
    <t>Research, pilot development and dissemination of sustainable treatment technologies</t>
  </si>
  <si>
    <t>Researchers, dairy/agri sector</t>
  </si>
  <si>
    <t>September 2020–June 2022</t>
  </si>
  <si>
    <t>https://dairyresearchireland.ie/research-programmes/nuig-sustainable-treatment-technologies/</t>
  </si>
  <si>
    <t>Sustainable treatment technology outputs</t>
  </si>
  <si>
    <t>Official Dairy Research Ireland project page identified.</t>
  </si>
  <si>
    <t>Target Circular</t>
  </si>
  <si>
    <t>Munster Technological University</t>
  </si>
  <si>
    <t>MTU and regional partners</t>
  </si>
  <si>
    <t>Interreg Northern Periphery and Arctic Programme</t>
  </si>
  <si>
    <t>South-West Ireland</t>
  </si>
  <si>
    <t>SME capacity building, circular-business tools and cross-regional knowledge exchange</t>
  </si>
  <si>
    <t>SMEs</t>
  </si>
  <si>
    <t>January 2023–December 2025</t>
  </si>
  <si>
    <t>https://www.interreg-npa.eu/projects/target-circular/</t>
  </si>
  <si>
    <t>SME capacity building</t>
  </si>
  <si>
    <t>Sustainable modelling tools for SMEs</t>
  </si>
  <si>
    <t>Official Interreg project page identified.</t>
  </si>
  <si>
    <t>BioDirect</t>
  </si>
  <si>
    <t>Circular Bioeconomy Cluster South-West</t>
  </si>
  <si>
    <t>All-island partners</t>
  </si>
  <si>
    <t>Construction, textiles, agriculture, packaging sectors</t>
  </si>
  <si>
    <t>Stakeholder engagement</t>
  </si>
  <si>
    <t>None stated</t>
  </si>
  <si>
    <t>All-island project outputs across priority sectors</t>
  </si>
  <si>
    <t>Email-derived all-island project record; official lead, funding, dates and website require confirmation.</t>
  </si>
  <si>
    <t>START Scheme</t>
  </si>
  <si>
    <t>EU Just Transition Fund</t>
  </si>
  <si>
    <t>Government/regional partners</t>
  </si>
  <si>
    <t>Funding scheme</t>
  </si>
  <si>
    <t>Midlands / Ireland</t>
  </si>
  <si>
    <t>Not applicable</t>
  </si>
  <si>
    <t>Regional stakeholders, projects</t>
  </si>
  <si>
    <t>Funding and capacity support</t>
  </si>
  <si>
    <t>Supports sustainable transition and climate action</t>
  </si>
  <si>
    <t>Record refers to a Just Transition support/funding scheme rather than one education project; official scheme page and education relevance require confirmation.</t>
  </si>
  <si>
    <t>Farm Zero C Project</t>
  </si>
  <si>
    <t>Carbery Group / BiOrbic</t>
  </si>
  <si>
    <t>Shinagh Farm and partners</t>
  </si>
  <si>
    <t>Demonstration project</t>
  </si>
  <si>
    <t>Co. Cork</t>
  </si>
  <si>
    <t>Climate-neutral dairy farm model</t>
  </si>
  <si>
    <t>Demonstration project with strong knowledge-transfer relevance; final official project dates and current status should be checked.</t>
  </si>
  <si>
    <t>ReBioCycle</t>
  </si>
  <si>
    <t>University College Dublin / BiOrbic</t>
  </si>
  <si>
    <t>Research, demonstration, stakeholder engagement and scale-up of bioplastics recycling pathways</t>
  </si>
  <si>
    <t>October 2024–September 2028</t>
  </si>
  <si>
    <t>https://rebiocycle.eu/</t>
  </si>
  <si>
    <t>Mechanical, chemical and biological recycling technologies for bioplastics</t>
  </si>
  <si>
    <t>Official project website identified.</t>
  </si>
  <si>
    <t>BioScaleUp / National Biorefinery Pilot Plant</t>
  </si>
  <si>
    <t>Tipperary County Council / National Bioeconomy Campus partners</t>
  </si>
  <si>
    <t>Researchers and SMEs</t>
  </si>
  <si>
    <t>Infrastructure / pilot facility</t>
  </si>
  <si>
    <t>EU Just Transition Fund and Government of Ireland support</t>
  </si>
  <si>
    <t>Lisheen, Co. Tipperary</t>
  </si>
  <si>
    <t>Open-access pilot-scale infrastructure, industry collaboration, demonstration and training potential</t>
  </si>
  <si>
    <t>Researchers, SMEs, industry</t>
  </si>
  <si>
    <t>https://www.epa.ie/our-services/research/epa-funded-research/epa-funded-projects/research-climate-data-table-dev/lisheen-bioeconomy-scaleup-initiative.php</t>
  </si>
  <si>
    <t>Scale-up and training potential</t>
  </si>
  <si>
    <t>Open-access pilot-scale infrastructure</t>
  </si>
  <si>
    <t>National Biorefinery Pilot Plant launched at Lisheen in June 2026.</t>
  </si>
  <si>
    <t>EU JTF Bioeconomy Demonstration Initiative Scheme</t>
  </si>
  <si>
    <t>EU Just Transition Fund / DAFM-related scheme</t>
  </si>
  <si>
    <t>Midlands projects</t>
  </si>
  <si>
    <t>Midlands</t>
  </si>
  <si>
    <t>Projects, communities, SMEs</t>
  </si>
  <si>
    <t>Supports bioeconomy demonstration projects</t>
  </si>
  <si>
    <t>Funding-scheme record rather than a single education project; official scheme details and project list require confirmation.</t>
  </si>
  <si>
    <t>CirCoVal</t>
  </si>
  <si>
    <t>Primary producer and meat processing partners</t>
  </si>
  <si>
    <t>Circular bioeconomy demonstration project</t>
  </si>
  <si>
    <t>DAFM Research Programme; Ref. 2023RP1040</t>
  </si>
  <si>
    <t>Lab-to-pilot circular bioeconomy models for primary producers and meat-processing value chains</t>
  </si>
  <si>
    <t>Primary producers, processors, researchers</t>
  </si>
  <si>
    <t>December 2023–November 2027</t>
  </si>
  <si>
    <t>Demonstration / stakeholder learning</t>
  </si>
  <si>
    <t>Primary Curriculum; Higher Education / Research Training</t>
  </si>
  <si>
    <t>Lab-to-pilot circular bioeconomy models</t>
  </si>
  <si>
    <t>Distinct project from CircleBio-P.</t>
  </si>
  <si>
    <t>Shared Island Bioeconomy Demonstration Initiative</t>
  </si>
  <si>
    <t>DAFM / DAERA</t>
  </si>
  <si>
    <t>Funding initiative</t>
  </si>
  <si>
    <t>Shared Island / DAFM / DAERA</t>
  </si>
  <si>
    <t>Agriculture and marine bioeconomy stakeholders</t>
  </si>
  <si>
    <t>https://www.gov.ie/en/department-of-agriculture-food-and-the-marine/publications/shared-island-bioeconomy-demonstration-initiative/</t>
  </si>
  <si>
    <t>Funding and collaboration support</t>
  </si>
  <si>
    <t>Cross-border bioeconomy demonstration activities</t>
  </si>
  <si>
    <t>Funding initiative supporting cross-border agriculture and marine bioeconomy demonstration; record represents the scheme rather than one individual project.</t>
  </si>
  <si>
    <t>Circular IMTA Demonstration Site at Mount Lucas</t>
  </si>
  <si>
    <t>Aquaculture/duckweed/valorisation technology partners</t>
  </si>
  <si>
    <t>Demonstration site</t>
  </si>
  <si>
    <t>Mount Lucas, Ireland</t>
  </si>
  <si>
    <t>Researchers, industry, education stakeholders</t>
  </si>
  <si>
    <t>Aquaculture, duckweed and valorisation demonstration</t>
  </si>
  <si>
    <t>Email-derived demonstration-site record. Lead organisation, funding, duration and official page require clarification.</t>
  </si>
  <si>
    <t>CircleBio-P</t>
  </si>
  <si>
    <t>Technological University of the Shannon (TUS)</t>
  </si>
  <si>
    <t>UCD; Trinity College Dublin; Irish Bioeconomy Foundation; Tirlán; Dawn Meats; Arigna Fuels; Green Generation Ireland</t>
  </si>
  <si>
    <t>Research / Pilot Demonstration Project</t>
  </si>
  <si>
    <t>DAFM 2022 Policy &amp; Strategic Studies Research Call, Ref. 2022PSS142</t>
  </si>
  <si>
    <t>Ireland; National Bioeconomy Campus, Lisheen, Co. Tipperary</t>
  </si>
  <si>
    <t>Pilot-scale demonstration and industry collaboration</t>
  </si>
  <si>
    <t>Primary producers; food-processing industry; researchers; bioeconomy stakeholders</t>
  </si>
  <si>
    <t>May 2024–April 2026</t>
  </si>
  <si>
    <t>https://tus.ie/rdi/research/institutes/life/circlebio-p/</t>
  </si>
  <si>
    <t>Demonstration-based knowledge transfer; stakeholder learning; pilot-scale bioeconomy implementation</t>
  </si>
  <si>
    <t>Primary Curriculum; Higher Education / Research Training; Non-formal / Informal Education</t>
  </si>
  <si>
    <t>Pilot-scale conversion of low-grade biomass into high-value products; further valorisation through anaerobic digestion, pyrolysis and algal photo-fermentation</t>
  </si>
  <si>
    <t>Separate project from CirCoVal; official TUS project page identified.</t>
  </si>
  <si>
    <t>NPower</t>
  </si>
  <si>
    <t>European consortium; Irish cluster includes MTU CircBio, UCD/BiOrbic and Irish Bioeconomy Foundation</t>
  </si>
  <si>
    <t>European research, industry and regional partners</t>
  </si>
  <si>
    <t>EU Research &amp; Innovation Project</t>
  </si>
  <si>
    <t>Horizon Europe</t>
  </si>
  <si>
    <t>Research, demonstration, stakeholder engagement and regional cluster capacity building</t>
  </si>
  <si>
    <t>Researchers; industry; regional stakeholders; bioeconomy actors</t>
  </si>
  <si>
    <t>January 2025–December 2028</t>
  </si>
  <si>
    <t>https://circbio.ie/projects/eu-international/npower/</t>
  </si>
  <si>
    <t>Knowledge exchange and stakeholder capacity-building elements</t>
  </si>
  <si>
    <t>Research and demonstration addressing climate/water challenges using bio-based approaches</t>
  </si>
  <si>
    <t>Official CircBio project page identified.</t>
  </si>
  <si>
    <t>STEM and Sustainability National Education Programme</t>
  </si>
  <si>
    <t>The Rediscovery Centre</t>
  </si>
  <si>
    <t>Participating schools, teachers and public-engagement partners; specific organisational partners not stated on the public page</t>
  </si>
  <si>
    <t>National education and public-engagement project</t>
  </si>
  <si>
    <t>Research Ireland Discover Programme; €207,850; awarded 2020</t>
  </si>
  <si>
    <t>Ireland – national; physical delivery across numerous counties and online</t>
  </si>
  <si>
    <t>Face-to-face, blended and virtual workshops, multi-session programmes, teacher CPD and public events</t>
  </si>
  <si>
    <t>Primary and secondary students; special-education learners; teachers; general public; emphasis on DEIS and underserved communities</t>
  </si>
  <si>
    <t>Duration not stated on public project page</t>
  </si>
  <si>
    <t>https://www.researchireland.ie/funding/discover/stem-and-sustainability-national-education-programme/</t>
  </si>
  <si>
    <t>Curriculum-linked sustainability education, multi-session school programmes and CPD for primary and secondary teachers</t>
  </si>
  <si>
    <t>Primary Curriculum; Junior Cycle / Post-primary; Teacher CPD / Professional Learning; Non-formal / Informal Education</t>
  </si>
  <si>
    <t>CPD</t>
  </si>
  <si>
    <t>Workshops, school programmes, student projects, regional engagement events and teacher CPD</t>
  </si>
  <si>
    <t>Official programme/project page identified; fields not stated publicly remain recorded as “Not stated” rather than inferred.</t>
  </si>
  <si>
    <t>Manufacturing in the Classroom: Sustainability and the Circular Economy</t>
  </si>
  <si>
    <t>University College Dublin / I-Form Research Centre for Advanced Manufacturing</t>
  </si>
  <si>
    <t>3DWIT; Junior Cycle for Teachers – Technologies</t>
  </si>
  <si>
    <t>Teacher professional-learning and engagement project</t>
  </si>
  <si>
    <t>Research Ireland Discover Programme; €23,958; awarded 2021</t>
  </si>
  <si>
    <t>Non-formal teacher CPD and collaborative subject-based learning</t>
  </si>
  <si>
    <t>Junior and Senior Cycle Technologies teachers; Art and Home Economics teachers</t>
  </si>
  <si>
    <t>2021–2022 delivery period</t>
  </si>
  <si>
    <t>https://www.researchireland.ie/funding/discover/manufacturing-in-the-classroom-sustainability-and-the-circular-economy/</t>
  </si>
  <si>
    <t>Teacher CPD examining materials processing, 3D printing, sustainable manufacturing, circular economy, bioprinting and food printing</t>
  </si>
  <si>
    <t>Junior Cycle / Post-primary; Teacher CPD / Professional Learning</t>
  </si>
  <si>
    <t>CPD elective modules, classroom manufacturing activities, research and careers content</t>
  </si>
  <si>
    <t>Wild Connections: The Flora and Fauna of Ireland</t>
  </si>
  <si>
    <t>The Birr Scientific and Heritage Foundation / Birr Castle Demesne</t>
  </si>
  <si>
    <t>Conservation specialists, teachers, community participants and citizen-science contributors; organisations not individually listed</t>
  </si>
  <si>
    <t>Biodiversity education and public-engagement project</t>
  </si>
  <si>
    <t>Research Ireland Discover Programme; €72,987; awarded 2021</t>
  </si>
  <si>
    <t>Galway, Kilkenny, Laois, Limerick, Longford, Offaly, Roscommon, Tipperary and Westmeath</t>
  </si>
  <si>
    <t>Blended school learning, fieldwork, livestream observations, interactive biodiversity zones, webinars and workshops</t>
  </si>
  <si>
    <t>Primary pupils; teachers; general public; vulnerable and less-included community members</t>
  </si>
  <si>
    <t>Duration not stated</t>
  </si>
  <si>
    <t>https://www.researchireland.ie/funding/discover/wild-connections-the-flora-and-fauna-of-ireland/</t>
  </si>
  <si>
    <t>Curriculum-aligned ecology programmes, biodiversity fieldwork, citizen science and public workshops</t>
  </si>
  <si>
    <t>Primary Curriculum; Teacher CPD / Professional Learning; Non-formal / Informal Education</t>
  </si>
  <si>
    <t>School programmes, wildlife-camera learning, educational resources, biodiversity zones and citizen-science activities</t>
  </si>
  <si>
    <t>Foodscape: Soil Society – Activity Zone</t>
  </si>
  <si>
    <t>Airfield Estate</t>
  </si>
  <si>
    <t>Specific project partners not stated on the public page</t>
  </si>
  <si>
    <t>Public education and immersive exhibition project</t>
  </si>
  <si>
    <t>Research Ireland Discover Programme; €49,930; awarded 2022</t>
  </si>
  <si>
    <t>Dublin and outreach across selected counties in Leinster and the Midlands</t>
  </si>
  <si>
    <t>Immersive exhibition and hands-on activity programme</t>
  </si>
  <si>
    <t>Families, children, schools and general public</t>
  </si>
  <si>
    <t>https://www.researchireland.ie/funding/discover/foodscape-soil-society-activity-zone/</t>
  </si>
  <si>
    <t>Informal education on soil evolution, soil food webs, sustainable food systems, composting and vermiculture</t>
  </si>
  <si>
    <t>Primary Curriculum; Non-formal / Informal Education</t>
  </si>
  <si>
    <t>Immersive exhibition, Soil Scientist Sessions, composting and planting activities, earth-pigment activities and food-systems engagement</t>
  </si>
  <si>
    <t>Irish Tree Explorers Network</t>
  </si>
  <si>
    <t>Living tree collections, arboreta, forest parks, urban parks, historic sites and national project partners</t>
  </si>
  <si>
    <t>National environmental education network project</t>
  </si>
  <si>
    <t>Research Ireland Discover Programme; €277,899; awarded 2022</t>
  </si>
  <si>
    <t>Ireland – national / online and at participating tree collections</t>
  </si>
  <si>
    <t>Digital engagement tools, physical-site learning, mobile exhibition and school outreach</t>
  </si>
  <si>
    <t>General public; schools; teachers; families; tour leaders</t>
  </si>
  <si>
    <t>https://www.researchireland.ie/funding/discover/irish-tree-explorers-network/</t>
  </si>
  <si>
    <t>Uses trees and living collections to engage learners with plant science, horticulture, biodiversity, climate change and food security</t>
  </si>
  <si>
    <t>National tree-collection network, digital STEM tools, mobile exhibition and co-created public resources</t>
  </si>
  <si>
    <t>Circular Tales: Engaging with the Past to Inspire the Future</t>
  </si>
  <si>
    <t>Cork Folklore Project; Environmental Research Institute; local and Traveller communities; scientists, engineers and repair organisations</t>
  </si>
  <si>
    <t>Circular-economy public-engagement project</t>
  </si>
  <si>
    <t>Research Ireland Discover Programme; €49,778; awarded 2022</t>
  </si>
  <si>
    <t>Cork / online</t>
  </si>
  <si>
    <t>Oral-history collection, digital mapping, public events and interdisciplinary discussion</t>
  </si>
  <si>
    <t>General public; local and Traveller communities; researchers; policymakers and sustainability stakeholders</t>
  </si>
  <si>
    <t>https://www.researchireland.ie/funding/discover/circular-tales-engaging-with-the-past-to-inspire-the-future/</t>
  </si>
  <si>
    <t>Explores repair, reuse, repurposing, thrift and circular resource use through community memory and environmental science</t>
  </si>
  <si>
    <t>Online resource, Thrift Memory Map, oral histories and public dialogue events</t>
  </si>
  <si>
    <t>Teaching Resources for Youth-informed Biodiversity Education (TRYBE)</t>
  </si>
  <si>
    <t>Children and young people; teachers; biodiversity researchers and communications specialists</t>
  </si>
  <si>
    <t>Educational resource co-design project</t>
  </si>
  <si>
    <t>Research Ireland Discover Programme; €45,827; awarded 2022</t>
  </si>
  <si>
    <t>Resource review, youth co-design, piloting, dissemination and evaluation</t>
  </si>
  <si>
    <t>Children and young people aged 8–15; primary and lower-secondary teachers</t>
  </si>
  <si>
    <t>https://www.researchireland.ie/funding/discover/teaching-resources-for-youth-informed-biodiversity-education-trybe/</t>
  </si>
  <si>
    <t>Co-designs biodiversity education with children, young people and teachers and supports teacher confidence</t>
  </si>
  <si>
    <t>Primary Curriculum; Junior Cycle / Post-primary; Teacher CPD / Professional Learning</t>
  </si>
  <si>
    <t>Curriculum-linked lesson plans, animations, videos, activities and worksheets</t>
  </si>
  <si>
    <t>H2O Heroes</t>
  </si>
  <si>
    <t>Dundalk Institute of Technology</t>
  </si>
  <si>
    <t>Gaisce; participating schools and communities; DkIT scientists and student volunteers</t>
  </si>
  <si>
    <t>Multi-phase environmental education and community-engagement initiative</t>
  </si>
  <si>
    <t>Research Ireland Discover Programme: €54,336 awarded in 2023; expanded phase awarded €298,099.46 in 2025</t>
  </si>
  <si>
    <t>Initial delivery in Cavan, Louth and Monaghan; expanded delivery includes Meath and Tipperary</t>
  </si>
  <si>
    <t>Curriculum-aligned workshops, outdoor sampling, summer camps, Family STEM Nights, teacher training and community events</t>
  </si>
  <si>
    <t>Primary children; families; teachers; communities; young volunteers aged 14–24</t>
  </si>
  <si>
    <t>Multi-phase initiative; exact overall duration not stated</t>
  </si>
  <si>
    <t>https://www.researchireland.ie/funding/discover/h2o-heroes-2/</t>
  </si>
  <si>
    <t>Place-based education on catchments, water quality, freshwater biodiversity, climate action and environmental stewardship; includes teacher training</t>
  </si>
  <si>
    <t>Workshops, biodiversity investigations, biological water sampling, game-based learning, open resources and the H2O Superheroes teacher strand</t>
  </si>
  <si>
    <t>ROOT: Reaching Out to Our Trees</t>
  </si>
  <si>
    <t>University of Limerick</t>
  </si>
  <si>
    <t>University of Limerick Green Campus; participating primary schools</t>
  </si>
  <si>
    <t>Primary environmental education and outreach project</t>
  </si>
  <si>
    <t>Research Ireland Discover Programme; €59,836; awarded 2024</t>
  </si>
  <si>
    <t>University of Limerick campus and participating primary schools</t>
  </si>
  <si>
    <t>Campus visits, tree exploration, planting, interactive workshops and classroom resources</t>
  </si>
  <si>
    <t>Primary-school pupils and teachers</t>
  </si>
  <si>
    <t>https://www.researchireland.ie/funding/discover/root-reaching-out-to-our-trees/</t>
  </si>
  <si>
    <t>Hands-on learning about tree species, life cycles, photosynthesis, ecology and environmental balance</t>
  </si>
  <si>
    <t>Guided tree sessions, sapling planting, classroom module, educational materials and video resources</t>
  </si>
  <si>
    <t>GroundTruth: Citizen Science for Soil Health</t>
  </si>
  <si>
    <t>Teagasc</t>
  </si>
  <si>
    <t>Educational institutions; advisory and education networks; National Biodiversity Data Centre; participating farmers and communities</t>
  </si>
  <si>
    <t>Soil-literacy and citizen-science project</t>
  </si>
  <si>
    <t>Research Ireland Discover Programme; €60,000; awarded 2024; co-funded with Department of Education</t>
  </si>
  <si>
    <t>Citizen-science resource pack, soil monitoring, webinars, media engagement and on-farm workshops</t>
  </si>
  <si>
    <t>Secondary students; farmers; community members; educators</t>
  </si>
  <si>
    <t>https://www.researchireland.ie/funding/discover/groundtruth-citizen-science-for-soil-health/</t>
  </si>
  <si>
    <t>Builds understanding of soil health, sustainable food systems, biodiversity and soil management through citizen science</t>
  </si>
  <si>
    <t>Junior Cycle / Post-primary; Teacher CPD / Professional Learning; Non-formal / Informal Education</t>
  </si>
  <si>
    <t>Soil-health resource pack, national soil data, biodiversity observations, workshops and project findings</t>
  </si>
  <si>
    <t>Testing the Waters</t>
  </si>
  <si>
    <t>Trinity College Dublin</t>
  </si>
  <si>
    <t>Local Authority Waters Programme; TCD School of Education; TCD School of Natural Sciences; local community and artist participants</t>
  </si>
  <si>
    <t>Community citizen-science and art–science project</t>
  </si>
  <si>
    <t>Research Ireland Discover Programme; €59,288.53; awarded 2024</t>
  </si>
  <si>
    <t>Westport, Co. Mayo</t>
  </si>
  <si>
    <t>Public artwork, citizen-science monitoring, talks and workshops</t>
  </si>
  <si>
    <t>General public; local community; citizen scientists</t>
  </si>
  <si>
    <t>https://www.researchireland.ie/funding/discover/testing-the-waters/</t>
  </si>
  <si>
    <t>Community learning on water quality, river biodiversity, sustainability and nature-based intervention</t>
  </si>
  <si>
    <t>Site-specific river artwork, trained citizen-science team, water-quality measurements and public talks/workshops</t>
  </si>
  <si>
    <t>Eco Showboat CATCHMENTS 2025</t>
  </si>
  <si>
    <t>School of Looking</t>
  </si>
  <si>
    <t>Local Authority Waters Programme; local artists; environmental groups and participating scientists</t>
  </si>
  <si>
    <t>Art–science and environmental public-engagement project</t>
  </si>
  <si>
    <t>Research Ireland Discover Programme; €68,790; awarded 2024; co-funded with Department of Education</t>
  </si>
  <si>
    <t>Seven aquatic environments across Ireland</t>
  </si>
  <si>
    <t>Citizen science, art/science festivals, walks, debates, scientific encounters and community activities</t>
  </si>
  <si>
    <t>General public; local communities; environmental groups</t>
  </si>
  <si>
    <t>Project title indicates 2025 delivery; exact duration not stated</t>
  </si>
  <si>
    <t>https://www.researchireland.ie/funding/discover/eco-showboat-catchments-2025/</t>
  </si>
  <si>
    <t>Public learning about rivers, lakes, canals, bogs, water pollution, flooding, invasive species and habitat restoration</t>
  </si>
  <si>
    <t>Seven locally co-created festivals with citizen-science and public-engagement activities</t>
  </si>
  <si>
    <t>Energize</t>
  </si>
  <si>
    <t>Junior Achievement Ireland</t>
  </si>
  <si>
    <t>Gas Networks Ireland; industry and education advisers; JAI supporting organisations and volunteer facilitators</t>
  </si>
  <si>
    <t>Primary Science and Sustainability education programme</t>
  </si>
  <si>
    <t>Research Ireland Discover Programme; €190,432.50; awarded 2025; co-funded with Department of Education; additional Gas Networks Ireland support</t>
  </si>
  <si>
    <t>Ireland – national, with emphasis on national and DEIS schools</t>
  </si>
  <si>
    <t>Five-module, classroom-based programme led by trained business volunteers</t>
  </si>
  <si>
    <t>Sixth-class pupils aged approximately 11–12; primary teachers; families through extended-learning activities</t>
  </si>
  <si>
    <t>Delivery planned for 2026/27, with additional partner support through 2028</t>
  </si>
  <si>
    <t>https://www.researchireland.ie/funding/discover/energize/</t>
  </si>
  <si>
    <t>Builds understanding of science, sustainability, biodiversity, renewable energy and STEM careers</t>
  </si>
  <si>
    <t>Five classroom modules, student workbook, family activities and volunteer-facilitated learning</t>
  </si>
  <si>
    <t>Planned</t>
  </si>
  <si>
    <t>SmartRoots: Engaging Communities with AI-Driven Sustainable Urban Farming</t>
  </si>
  <si>
    <t>Organisational partners not stated on the public page; delivery through schools, community centres, farmers’ markets and public events</t>
  </si>
  <si>
    <t>Sustainable agriculture and public-engagement initiative</t>
  </si>
  <si>
    <t>Research Ireland Discover Programme; €68,917.20; awarded 2025</t>
  </si>
  <si>
    <t>Ireland – delivery locations not stated</t>
  </si>
  <si>
    <t>Hands-on workshops, interactive digital tools and functional vertical micro-farms</t>
  </si>
  <si>
    <t>School learners; community participants; underrepresented communities and general public</t>
  </si>
  <si>
    <t>https://www.researchireland.ie/funding/discover/smartroots-engaging-communities-with-ai-driven-sustainable-urban-farming/</t>
  </si>
  <si>
    <t>Demonstrates sustainable urban farming, food production, sensor technology, artificial intelligence and circular-economy practices</t>
  </si>
  <si>
    <t>Workshops, vertical micro-farms, interactive tools and community learning events</t>
  </si>
  <si>
    <t>The Seed Pop! Kit – Breeding Talent and Sustainability</t>
  </si>
  <si>
    <t>Participating primary schools, researchers and education collaborators; organisations not separately named</t>
  </si>
  <si>
    <t>Primary sustainable agriculture education project</t>
  </si>
  <si>
    <t>Research Ireland Discover Programme; €59,711; awarded 2025</t>
  </si>
  <si>
    <t>Hands-on experiments and researcher–school engagement</t>
  </si>
  <si>
    <t>Fifth- and sixth-class primary pupils</t>
  </si>
  <si>
    <t>https://www.researchireland.ie/funding/discover/the-seed-pop-kit-breeding-talent-and-sustainability/</t>
  </si>
  <si>
    <t>Introduces seed germination, environmental stress, crop science, sustainable agricultural practices and future food production</t>
  </si>
  <si>
    <t>Educational kit, plant-growth investigations, researcher engagement and sustainable-food-systems learning</t>
  </si>
  <si>
    <t>Renewable Energy Generation: Hydrogen</t>
  </si>
  <si>
    <t>Kinia</t>
  </si>
  <si>
    <t>Midlands County Councils; Údarás na Gaeltachta; Páirc na Mara; Horizon Educational / H2 Grand Prix partners</t>
  </si>
  <si>
    <t>Renewable-energy education and skills programme</t>
  </si>
  <si>
    <t>Research Ireland Discover Programme; €293,566; awarded 2025</t>
  </si>
  <si>
    <t>Ireland – national, including Midlands and Gaeltacht delivery strands</t>
  </si>
  <si>
    <t>Three-tier education programme, educator training, model hydrogen-car challenge and public events</t>
  </si>
  <si>
    <t>Primary and secondary pupils; youth-service participants; educators; underrepresented communities</t>
  </si>
  <si>
    <t>https://www.researchireland.ie/funding/discover/renewable-energy-generation-hydrogen/</t>
  </si>
  <si>
    <t>Develops understanding and skills concerning hydrogen, renewable energy, climate action, low-carbon technologies and green careers</t>
  </si>
  <si>
    <t>Educator training, student learning programme, Hydrogen Grand Prix participation, bilingual delivery and Kinia Credentials</t>
  </si>
  <si>
    <t>Climate Youth Delegate Programme for Ireland 2026–2028</t>
  </si>
  <si>
    <t>National Youth Council of Ireland</t>
  </si>
  <si>
    <t>Department of Climate, Energy and the Environment</t>
  </si>
  <si>
    <t>Youth policy, representation and leadership initiative</t>
  </si>
  <si>
    <t>Government-supported national climate-delegation programme; specific funding stream not stated</t>
  </si>
  <si>
    <t>Island of Ireland; national and international activity</t>
  </si>
  <si>
    <t>Blended training, youth consultations, policy engagement and participation in national and international climate negotiations</t>
  </si>
  <si>
    <t>One selected young person aged 18–25; wider youth communities engaged through consultations</t>
  </si>
  <si>
    <t>September 2026–March 2028; 18-month term, with preparatory training before the term</t>
  </si>
  <si>
    <t>https://www.youth.ie/programmes/projects-initiatives/un-youth-delegate/apply-climate-youth-delegate-programme-for-ireland-2026-2028/</t>
  </si>
  <si>
    <t>Training in climate policy, diplomacy, advocacy, consultation, communications and international negotiation processes</t>
  </si>
  <si>
    <t>Youth consultations; national and international representation; events; awareness activities; reports; policy input and communications</t>
  </si>
  <si>
    <t>Organisation / Network Name</t>
  </si>
  <si>
    <t>Lead / Host Organisation</t>
  </si>
  <si>
    <t>Organisation Type</t>
  </si>
  <si>
    <t>Location / Geographic Scope</t>
  </si>
  <si>
    <t>Main Activities</t>
  </si>
  <si>
    <t>Education / Training Role</t>
  </si>
  <si>
    <t>Key Projects / Programmes</t>
  </si>
  <si>
    <t>Cill Ulta – Centre for Sustainability / Lárionad Acmhainní Nádúrtha</t>
  </si>
  <si>
    <t>Lárionad Acmhainní Nádúrtha (LAN)</t>
  </si>
  <si>
    <t>Community-owned social enterprise / Sustainability Centre</t>
  </si>
  <si>
    <t>Falcarragh, Co. Donegal; Northwest Donegal</t>
  </si>
  <si>
    <t>https://cillulta.ie/</t>
  </si>
  <si>
    <t>Regenerative agriculture, sustainable food production, biodiversity, sustainable energy, community development, bio-based circular economy</t>
  </si>
  <si>
    <t>Delivers training workshops in biodiversity conservation, sustainable food production, food sovereignty, traditional craft and heritage; also youth work-experience and community energy mentoring</t>
  </si>
  <si>
    <t>Cúlra Créafóige; Sustainable Energy Community activity; UCD agricultural research collaboration</t>
  </si>
  <si>
    <t>Strong candidate for your education database because training and knowledge-transfer are explicit core activities. Cill Ulta describes itself as a Centre for Sustainability and explicitly references development of a bio-based circular economy.</t>
  </si>
  <si>
    <t>CIRCULÉIRE</t>
  </si>
  <si>
    <t>Irish Manufacturing Research (IMR)</t>
  </si>
  <si>
    <t>National Circular Innovation Network / Public-private partnership</t>
  </si>
  <si>
    <t>National – Ireland</t>
  </si>
  <si>
    <t>https://www.circuleire.ie/</t>
  </si>
  <si>
    <t>Circular business support, innovation pilots, industry collaboration, policy engagement and circular-economy knowledge exchange</t>
  </si>
  <si>
    <t>Provides learning, capacity-building, innovation sprints, knowledge exchange and support to organisations transitioning to circular business models</t>
  </si>
  <si>
    <t>Professional Learning; Non-formal / Informal Education</t>
  </si>
  <si>
    <t>CIRCULÉIRE Innovation Fund; Circular Innovation Pilot Demonstrations; thematic working groups</t>
  </si>
  <si>
    <t>Launched as a pilot in 2020. Since 2023 the Department of Environment/Climate has been the primary public funder. Relevant to the database particularly for professional/industry learning rather than formal education.</t>
  </si>
  <si>
    <t>National Agricultural Sustainability Research and Innovation Centre (NASRIC)</t>
  </si>
  <si>
    <t>National Research &amp; Innovation Centre</t>
  </si>
  <si>
    <t>Johnstown Castle, Co. Wexford; National</t>
  </si>
  <si>
    <t>https://teagasc.ie/environment/climate-centre/research-infrastructure/nasric/</t>
  </si>
  <si>
    <t>Research on soil health, biodiversity, water quality, greenhouse gases, ammonia, carbon sequestration and sustainable agricultural technologies</t>
  </si>
  <si>
    <t>Research training and scientific capacity-building; supports farmers, researchers, policy makers and the wider agri-food/land-use sector</t>
  </si>
  <si>
    <t>Higher Education / Research Training; Professional Learning</t>
  </si>
  <si>
    <t>Agricultural Catchments Programme; National Soil Carbon Observatory; soil, forestry and agroforestry trials</t>
  </si>
  <si>
    <t>Important correction to the email: original construction funding was €9m in 2021, but the completed facility was officially opened in November 2025 as a €12.7m investment.</t>
  </si>
  <si>
    <t>Food for Health Ireland (FHI)</t>
  </si>
  <si>
    <t>National Food Research / Technology Centre</t>
  </si>
  <si>
    <t>UCD, Dublin; national industry collaboration</t>
  </si>
  <si>
    <t>https://fhi.ie/</t>
  </si>
  <si>
    <t>Functional foods, food ingredients, fermentation, processing, nutrition and commercialisation</t>
  </si>
  <si>
    <t>Provides industry-research collaboration and research capacity; education is secondary rather than its central purpose</t>
  </si>
  <si>
    <t>Functional-food research programme; Irish Grass-fed Dairy; Healthy Cheese; Fermented Dairy Ingredients; Science-to-Market</t>
  </si>
  <si>
    <t>Government announced a future Enterprise Ireland Food Technology Centre intended to replace FHI, the Dairy Processing Technology Centre and Meat Technology Ireland. Retain FHI as transitioning until the replacement centre’s final official identity and structure are published.</t>
  </si>
  <si>
    <t>Transitioning</t>
  </si>
  <si>
    <t>Premier Green Energy (PGE)</t>
  </si>
  <si>
    <t>Premier Green Energy</t>
  </si>
  <si>
    <t>Bioenergy / Waste-to-Energy Technology Company</t>
  </si>
  <si>
    <t>Ireland; projects in Cork and Kerry</t>
  </si>
  <si>
    <t>https://pge.ie/</t>
  </si>
  <si>
    <t>Pyrolysis, waste-to-energy, biorefinery systems, anaerobic digestion and clean syngas solutions</t>
  </si>
  <si>
    <t>Mainly technology demonstration and industry knowledge transfer rather than formal education</t>
  </si>
  <si>
    <t>Farm Zero C; MTU Green Biorefinery</t>
  </si>
  <si>
    <t>Confirmed participant in Farm Zero C and MTU green biorefinery work. Better kept as an ecosystem organisation rather than a Project record on its own.</t>
  </si>
  <si>
    <t>BioConnect Innovation Centre</t>
  </si>
  <si>
    <t>BioConnect</t>
  </si>
  <si>
    <t>Bioeconomy Innovation Centre / Industry Collaboration Platform</t>
  </si>
  <si>
    <t>Monaghan, Ireland; regional/national reach</t>
  </si>
  <si>
    <t>https://www.bioconnectireland.com/</t>
  </si>
  <si>
    <t>Supports food businesses, agricultural producers, entrepreneurs and investors through biotechnology, product/process development and collaborative R&amp;D</t>
  </si>
  <si>
    <t>Industry knowledge exchange, innovation support and collaborative learning rather than formal education</t>
  </si>
  <si>
    <t>Participates in circular-bioeconomy research and innovation collaborations</t>
  </si>
  <si>
    <t>The email grouped “BioConnect &amp; Irish Rural Link”; these should be two independent records, not one organisation.</t>
  </si>
  <si>
    <t>Irish Rural Link (IRL)</t>
  </si>
  <si>
    <t>Irish Rural Link</t>
  </si>
  <si>
    <t>National Rural Development Network / Non-profit</t>
  </si>
  <si>
    <t>Moate, Co. Westmeath; national / all-island rural reach</t>
  </si>
  <si>
    <t>https://irishrurallink.ie/</t>
  </si>
  <si>
    <t>Rural development, policy engagement, community development, dissemination and sustainable rural programmes</t>
  </si>
  <si>
    <t>Supports community learning, dissemination and sustainable-development programmes</t>
  </si>
  <si>
    <t>Participates in Irish bioeconomy networks and rural-development initiatives</t>
  </si>
  <si>
    <t>Irish Rural Link is explicitly listed within the Irish Bioeconomy Network but is broader than bioeconomy alone. Treat Bioeconomy Focus as Adjacent rather than Explicit.</t>
  </si>
  <si>
    <t>IMaR Research Centre / IMaR Technology Gateway</t>
  </si>
  <si>
    <t>Research Centre / Enterprise Ireland Technology Gateway</t>
  </si>
  <si>
    <t>MTU Kerry Campus, Tralee, Co. Kerry; national industry reach</t>
  </si>
  <si>
    <t>https://imar.ie/</t>
  </si>
  <si>
    <t>Engineering, AgriTech, ICT, mechatronics, RFID, IoT, automation and applied industry R&amp;D</t>
  </si>
  <si>
    <t>Provides customised training, education, industry innovation support and access to technical expertise</t>
  </si>
  <si>
    <t>IMaR Technology Gateway; AgriTech Ireland Cluster; Applied IoT Technology Gateway Cluster</t>
  </si>
  <si>
    <t>Bioeconomy relevance is mainly through AgriTech, sustainability and collaboration with regional circular-bioeconomy actors; not a dedicated bioeconomy organisation.</t>
  </si>
  <si>
    <t>Technological University of the Shannon &amp; Munster Technological University</t>
  </si>
  <si>
    <t>Research Centre / Technology Gateway</t>
  </si>
  <si>
    <t>Limerick and Tralee; national</t>
  </si>
  <si>
    <t>https://www.cabr.ie/</t>
  </si>
  <si>
    <t>Development and valorisation of bioresources for food, agriculture, marine, cosmetics, pharmaceuticals and biotechnology</t>
  </si>
  <si>
    <t>PhD research, research training, industry collaboration and knowledge transfer</t>
  </si>
  <si>
    <t>BioICEP; BAMMBO; NACO and other applied bioscience projects</t>
  </si>
  <si>
    <t>Formerly Shannon Applied Biotechnology Centre (Shannon ABC). Shannon ABC officially became CABR in November 2024, so do not create separate current records for Shannon ABC and CABR. (cabr.ie) Formerly Shannon Applied Biotechnology Centre (Shannon ABC); record once under the current CABR name to avoid duplication.</t>
  </si>
  <si>
    <t>CircAB – Circular Agriculture and Biotechnology</t>
  </si>
  <si>
    <t>Research Group</t>
  </si>
  <si>
    <t>TUS Moylish Campus, Limerick; national/EU</t>
  </si>
  <si>
    <t>https://tus.ie/rdi/research/centres-groups/circab/</t>
  </si>
  <si>
    <t>Circular agriculture, biotechnology, soil health, agroecology, zero-waste processes, bio-based products and non-fossil energy</t>
  </si>
  <si>
    <t>Research training, stakeholder engagement, demonstration-based learning and knowledge exchange</t>
  </si>
  <si>
    <t>CircleBio-P; CirCoVal; SOILCRATES; SCEENE; CAgriLab; BioScaleUp</t>
  </si>
  <si>
    <t>This is not the same organisation as CABR. The email's “CABR &amp; CircAB” grouping should be split into separate database records. (TUS) Distinct from CABR; CircAB is a TUS research group focused on circular agriculture and biotechnology.</t>
  </si>
  <si>
    <t>SUSFERM – Centre for Sustainable Fermentation and Bioprocessing Systems for Food and the Bioeconomy</t>
  </si>
  <si>
    <t>Research and Education Centre</t>
  </si>
  <si>
    <t>Cork; national and international collaboration</t>
  </si>
  <si>
    <t>https://www.ucc.ie/en/susferm/</t>
  </si>
  <si>
    <t>Fermentation research; upstream/downstream bioprocess development; scale-up; microbial biomanufacturing; industry collaboration; research infrastructure</t>
  </si>
  <si>
    <t>Provides education and training, postgraduate skills development and MEngSc-level training; responds to sector skills needs</t>
  </si>
  <si>
    <t>Sustainable fermentation and bioprocessing research programmes; IBISBA-linked activities; postgraduate training</t>
  </si>
  <si>
    <t>Established in 2021 and officially launched in 2024. Strong education relevance alongside research and infrastructure activities.</t>
  </si>
  <si>
    <t>Agriculture, Food Systems &amp; Bioeconomy Research Centre</t>
  </si>
  <si>
    <t>University of Galway, Ryan Institute</t>
  </si>
  <si>
    <t>Interdisciplinary Research Centre</t>
  </si>
  <si>
    <t>Galway; Ireland; international</t>
  </si>
  <si>
    <t>https://www.universityofgalway.ie/ryaninstitute/researchthemes/agriculture-bioeconomy/</t>
  </si>
  <si>
    <t>Research in bio-based technologies, circular food systems, climate-smart agriculture, agricultural innovation and sustainable bioeconomy transitions</t>
  </si>
  <si>
    <t>Postgraduate education, research training, researcher development and stakeholder knowledge exchange</t>
  </si>
  <si>
    <t>Agriculture &amp; Bioeconomy research theme; related Ryan Institute research programmes and collaborations</t>
  </si>
  <si>
    <t>Part of the Ryan Institute's Agriculture &amp; Bioeconomy research activity, linking research, postgraduate education and innovation.</t>
  </si>
  <si>
    <t>Circular Bioeconomy Research Group (CircBio)</t>
  </si>
  <si>
    <t>Munster Technological University (MTU)</t>
  </si>
  <si>
    <t>Research Group / Education &amp; Innovation Network</t>
  </si>
  <si>
    <t>MTU Kerry Campus; Ireland; national and international collaboration</t>
  </si>
  <si>
    <t>https://circbio.ie/</t>
  </si>
  <si>
    <t>Bioresource mapping; biorefining; bio-based value chains; sustainability assessment; low-carbon systems; circular business models; industry collaboration; demonstration projects</t>
  </si>
  <si>
    <t>Contributes to postgraduate bioeconomy education, professional learning, outreach and stakeholder capacity-building</t>
  </si>
  <si>
    <t>Biorefinery Glas; Rural BioReFarmeries; NPower; other national and EU bioeconomy projects</t>
  </si>
  <si>
    <t>Multidisciplinary MTU research group established in 2019. Strong links between research, policy, industry engagement and bioeconomy education.</t>
  </si>
  <si>
    <t>Bioeconomy Implementation and Development Group</t>
  </si>
  <si>
    <t>Government of Ireland; jointly coordinated through relevant government departments including DAFM</t>
  </si>
  <si>
    <t>Government Coordination / Policy Network</t>
  </si>
  <si>
    <t>https://www.gov.ie/en/department-of-agriculture-food-and-the-marine/publications/stakeholder-coordination-consultative-groups/</t>
  </si>
  <si>
    <t>National bioeconomy policy coordination; implementation oversight; interdepartmental cooperation; stakeholder engagement; strategic development</t>
  </si>
  <si>
    <t>Indirect role through national policy on bioeconomy skills, education, workforce development and stakeholder capacity</t>
  </si>
  <si>
    <t>Professional Learning; Policy and Skills Coordination</t>
  </si>
  <si>
    <t>National Bioeconomy Action Plan implementation; national bioeconomy policy and stakeholder coordination</t>
  </si>
  <si>
    <t>Governance and coordination body rather than an education provider. Retain because it influences national bioeconomy education, skills and policy development. Government coordination and governance body rather than an education provider; retained because it shapes national policy, skills and implementation.</t>
  </si>
  <si>
    <t>Sustainability Professionals Network Ireland</t>
  </si>
  <si>
    <t>Professional Network</t>
  </si>
  <si>
    <t>Ireland – national professional network</t>
  </si>
  <si>
    <t>https://ikc3.ie/sustainability-professionals-network-ireland/</t>
  </si>
  <si>
    <t>Connects professionals working across sustainability and the bioeconomy; supports networking, knowledge exchange and professional collaboration</t>
  </si>
  <si>
    <t>Supports professional learning, skills development, workshops and knowledge-sharing opportunities for sustainability and bioeconomy professionals</t>
  </si>
  <si>
    <t>IKC3 professional development and networking activities</t>
  </si>
  <si>
    <t>Professional network rather than a standalone educational resource; correctly classified under Organisations &amp; Networks.</t>
  </si>
  <si>
    <t>Department of Education and Youth – Teacher Professional Learning Section; administrative host: Monaghan Education Support Centre</t>
  </si>
  <si>
    <t>National cross-sectoral teacher professional learning support service</t>
  </si>
  <si>
    <t>Ireland – national; supports primary, post-primary and special schools and centres for education</t>
  </si>
  <si>
    <t>https://oide.ie/</t>
  </si>
  <si>
    <t>Provides professional learning, curriculum implementation support, leadership development, subject-specific resources and school support</t>
  </si>
  <si>
    <t>Professional learning for teachers and school leaders is its core function; provides in-person, online and blended professional learning experiences and downloadable materials</t>
  </si>
  <si>
    <t>Climate Action and Sustainable Development professional learning; ESD and Leadership supports; subject-specific professional learning; whole-school leadership supports</t>
  </si>
  <si>
    <t>Oide is funded by the Department of Education and Youth. It was established in September 2023 through the integration of PDST, JCT, NIPT and the Centre for School Leadership.</t>
  </si>
  <si>
    <t>Scoilnet</t>
  </si>
  <si>
    <t>Department of Education; managed by Oide Technology in Education</t>
  </si>
  <si>
    <t>National educational portal / digital resource repository</t>
  </si>
  <si>
    <t>https://www.scoilnet.ie/</t>
  </si>
  <si>
    <t>Hosts, curates and indexes curriculum-linked digital resources for primary and post-primary education; supports teachers in discovering, sharing and organising educational content</t>
  </si>
  <si>
    <t>Provides curriculum-linked classroom materials and themed collections for teachers and students; it is not itself a formal qualification provider</t>
  </si>
  <si>
    <t>Sustainability Collection; Scoilnet Maps; primary and post-primary curriculum repositories</t>
  </si>
  <si>
    <t>Scoilnet may host or index third-party resources. Original creators are retained in Resources &amp; Toolkits wherever identifiable.</t>
  </si>
  <si>
    <t>Taighde Éireann – Research Ireland</t>
  </si>
  <si>
    <t>Department of Further and Higher Education, Research, Innovation and Science</t>
  </si>
  <si>
    <t>National research and innovation funding agency</t>
  </si>
  <si>
    <t>https://www.researchireland.ie/</t>
  </si>
  <si>
    <t>Funds research and innovation across disciplines; supports research centres, education and public engagement, researcher development and societal engagement</t>
  </si>
  <si>
    <t>Operates Curious Minds, teacher professional development, classroom resources, the Discover Programme and public-engagement initiatives</t>
  </si>
  <si>
    <t>Primary Curriculum; Junior Cycle / Post-primary; Higher Education / Research Training; Professional Learning</t>
  </si>
  <si>
    <t>Curious Minds; Discover Programme; Discover Centre Network; Science Week; ESERO Ireland</t>
  </si>
  <si>
    <t>Established on 1 August 2024 through the amalgamation of Science Foundation Ireland and the Irish Research Council. Include as an ecosystem organisation rather than an education resource.</t>
  </si>
  <si>
    <t>Research Ireland Discover Centre Network</t>
  </si>
  <si>
    <t>National informal STEM education network</t>
  </si>
  <si>
    <t>Ireland – national; physical centres across Ireland</t>
  </si>
  <si>
    <t>https://www.researchireland.ie/curious-minds/discover-centres/</t>
  </si>
  <si>
    <t>Connects accredited science centres, zoos, aquariums, national parks, observatories, interpretive centres and other informal STEM-learning organisations</t>
  </si>
  <si>
    <t>Provides curriculum-relevant and inquiry-based school visits, accredited workshops and outreach for primary schools; supports networking and CPD among member centres</t>
  </si>
  <si>
    <t>Curious Minds Awards; accredited Discover Centre visits; centre outreach programmes</t>
  </si>
  <si>
    <t>Record the network once. Add individual centres separately only where their specific provision meets the study eligibility criteria.</t>
  </si>
  <si>
    <t>Record_Name</t>
  </si>
  <si>
    <t>Record_ID</t>
  </si>
  <si>
    <t>Record_Type</t>
  </si>
  <si>
    <t>Source_Tab</t>
  </si>
  <si>
    <t>Provider_Name</t>
  </si>
  <si>
    <t>Provider_Type</t>
  </si>
  <si>
    <t>Analysis_Eligibility</t>
  </si>
  <si>
    <t>Parent_or_Standalone</t>
  </si>
  <si>
    <t>Education_Intensity</t>
  </si>
  <si>
    <t>Geographic_Scope_Type</t>
  </si>
  <si>
    <t>Geographic_Scope_Detail</t>
  </si>
  <si>
    <t>Audience_EarlyYears</t>
  </si>
  <si>
    <t>Audience_Primary</t>
  </si>
  <si>
    <t>Audience_Secondary</t>
  </si>
  <si>
    <t>Audience_ThirdLevel</t>
  </si>
  <si>
    <t>Audience_Teachers</t>
  </si>
  <si>
    <t>ITE_or_CPD</t>
  </si>
  <si>
    <t>Bioeconomy_Focus</t>
  </si>
  <si>
    <t>Systems_Thinking_Explicit</t>
  </si>
  <si>
    <t>Curriculum_Linked</t>
  </si>
  <si>
    <t>Curriculum_Education_Alignment</t>
  </si>
  <si>
    <t>Mode_of_Delivery</t>
  </si>
  <si>
    <t>Record_Status</t>
  </si>
  <si>
    <t>Validation_Status</t>
  </si>
  <si>
    <t>Source_Type</t>
  </si>
  <si>
    <t>Confidence_Level</t>
  </si>
  <si>
    <t>Evidence_Type</t>
  </si>
  <si>
    <t>Resource_Last_updated</t>
  </si>
  <si>
    <t>Last_Checked</t>
  </si>
  <si>
    <t>Currently_Available</t>
  </si>
  <si>
    <t>Verified</t>
  </si>
  <si>
    <t>Gap_Flag_EarlyYears</t>
  </si>
  <si>
    <t>Gap_Flag_Teacher_Pathway</t>
  </si>
  <si>
    <t>Formal_Education</t>
  </si>
  <si>
    <t>Non_Formal_Education</t>
  </si>
  <si>
    <t>Digital_Accessible</t>
  </si>
  <si>
    <t>Explicit_Bioeconomy_Provision</t>
  </si>
  <si>
    <t>Potential_Double_Count</t>
  </si>
  <si>
    <t>C001</t>
  </si>
  <si>
    <t>Course/Programme</t>
  </si>
  <si>
    <t>Courses &amp; Programmes</t>
  </si>
  <si>
    <t>Core</t>
  </si>
  <si>
    <t>Standalone</t>
  </si>
  <si>
    <t>Primary purpose</t>
  </si>
  <si>
    <t>County</t>
  </si>
  <si>
    <t>High</t>
  </si>
  <si>
    <t>Programme</t>
  </si>
  <si>
    <t>C002</t>
  </si>
  <si>
    <t>ITE</t>
  </si>
  <si>
    <t>C003</t>
  </si>
  <si>
    <t>European</t>
  </si>
  <si>
    <t>C004</t>
  </si>
  <si>
    <t>NGO/Non-profit</t>
  </si>
  <si>
    <t>C005</t>
  </si>
  <si>
    <t>National</t>
  </si>
  <si>
    <t>C006</t>
  </si>
  <si>
    <t>C007</t>
  </si>
  <si>
    <t>Other</t>
  </si>
  <si>
    <t>Local</t>
  </si>
  <si>
    <t>C008</t>
  </si>
  <si>
    <t>Government/Public Agency</t>
  </si>
  <si>
    <t>Government Publication</t>
  </si>
  <si>
    <t>C009</t>
  </si>
  <si>
    <t>C010</t>
  </si>
  <si>
    <t>C011</t>
  </si>
  <si>
    <t>Community/Social Enterprise</t>
  </si>
  <si>
    <t>C012</t>
  </si>
  <si>
    <t>Both</t>
  </si>
  <si>
    <t>Medium</t>
  </si>
  <si>
    <t>C013</t>
  </si>
  <si>
    <t>Research Centre</t>
  </si>
  <si>
    <t>C014</t>
  </si>
  <si>
    <t>C015</t>
  </si>
  <si>
    <t>C016</t>
  </si>
  <si>
    <t>C017</t>
  </si>
  <si>
    <t>C018</t>
  </si>
  <si>
    <t>C019</t>
  </si>
  <si>
    <t>C020</t>
  </si>
  <si>
    <t>C021</t>
  </si>
  <si>
    <t>C022</t>
  </si>
  <si>
    <t>C023</t>
  </si>
  <si>
    <t>C024</t>
  </si>
  <si>
    <t>C025</t>
  </si>
  <si>
    <t>School/Teacher Network</t>
  </si>
  <si>
    <t>C026</t>
  </si>
  <si>
    <t>C027</t>
  </si>
  <si>
    <t>C028</t>
  </si>
  <si>
    <t>C029</t>
  </si>
  <si>
    <t>C030</t>
  </si>
  <si>
    <t>C031</t>
  </si>
  <si>
    <t>C032</t>
  </si>
  <si>
    <t>C033</t>
  </si>
  <si>
    <t>C034</t>
  </si>
  <si>
    <t>C035</t>
  </si>
  <si>
    <t>C036</t>
  </si>
  <si>
    <t>C037</t>
  </si>
  <si>
    <t>C038</t>
  </si>
  <si>
    <t>International</t>
  </si>
  <si>
    <t>C039</t>
  </si>
  <si>
    <t>Low</t>
  </si>
  <si>
    <t>C040</t>
  </si>
  <si>
    <t>Industry/Company</t>
  </si>
  <si>
    <t>C041</t>
  </si>
  <si>
    <t>C042</t>
  </si>
  <si>
    <t>C043</t>
  </si>
  <si>
    <t>C044</t>
  </si>
  <si>
    <t>C045</t>
  </si>
  <si>
    <t>Multi-partner Consortium</t>
  </si>
  <si>
    <t>C046</t>
  </si>
  <si>
    <t>MS Form Submission</t>
  </si>
  <si>
    <t>C047</t>
  </si>
  <si>
    <t>C048</t>
  </si>
  <si>
    <t>C049</t>
  </si>
  <si>
    <t>Exclude</t>
  </si>
  <si>
    <t>GIS and remote-sensing training for sustainable forest management, timber operations and carbon-stock tracking, including spatial data collection, LiDAR, ArcGIS and QGIS. Website and duration require clarification because the submitted resource URL is not a TUS URL. Submitted via MS Forms as "GIS in Forestry"; provider, duration and official course URL require clarification. Excluded from headline analysis because it duplicates another record or remains too unclear for reliable inclusion.</t>
  </si>
  <si>
    <t>C050</t>
  </si>
  <si>
    <t>C051</t>
  </si>
  <si>
    <t>R001</t>
  </si>
  <si>
    <t>Resource/Toolkit</t>
  </si>
  <si>
    <t>Resources &amp; Toolkits</t>
  </si>
  <si>
    <t>R002</t>
  </si>
  <si>
    <t>R003</t>
  </si>
  <si>
    <t>R004</t>
  </si>
  <si>
    <t>Contextual</t>
  </si>
  <si>
    <t>Parent collection</t>
  </si>
  <si>
    <t>Umbrella BioBeo education programme covering multiple age groups and teacher supports; distinguish from the primary-specific programme recorded separately. Contextual ecosystem/support record; exclude from headline counts of distinct educational provision unless specifically analysing the wider enabling landscape. Umbrella/parent record; review alongside component records to avoid double counting.</t>
  </si>
  <si>
    <t>R005</t>
  </si>
  <si>
    <t>Component resource</t>
  </si>
  <si>
    <t>Also represented in Courses &amp; Programmes as a teacher summer course. Retain here as the associated course-information/resource record and avoid double-counting as a distinct resource in final analysis. Excluded from headline analysis because it duplicates another record or remains too unclear for reliable inclusion. Component or associated resource; potential overlap with a wider programme or parent collection.</t>
  </si>
  <si>
    <t>R006</t>
  </si>
  <si>
    <t>R007</t>
  </si>
  <si>
    <t>Also represented in Courses &amp; Programmes as teacher professional learning. Retain here for its student-fieldwork and resource components; avoid double-counting the CPD element. Excluded from headline analysis because it duplicates another record or remains too unclear for reliable inclusion. Component or associated resource; potential overlap with a wider programme or parent collection.</t>
  </si>
  <si>
    <t>R008</t>
  </si>
  <si>
    <t>R009</t>
  </si>
  <si>
    <t>R010</t>
  </si>
  <si>
    <t>R011</t>
  </si>
  <si>
    <t>R012</t>
  </si>
  <si>
    <t>R013</t>
  </si>
  <si>
    <t>R014</t>
  </si>
  <si>
    <t>R015</t>
  </si>
  <si>
    <t>R016</t>
  </si>
  <si>
    <t>R017</t>
  </si>
  <si>
    <t>Umbrella/parent record; review alongside component records to avoid double counting.</t>
  </si>
  <si>
    <t>R018</t>
  </si>
  <si>
    <t>R019</t>
  </si>
  <si>
    <t>R020</t>
  </si>
  <si>
    <t>Umbrella booklet collection. Individual linked lessons should not be counted separately unless extracted as distinct records. Umbrella/parent record; review alongside component records to avoid double counting.</t>
  </si>
  <si>
    <t>R021</t>
  </si>
  <si>
    <t>R022</t>
  </si>
  <si>
    <t>R023</t>
  </si>
  <si>
    <t>R024</t>
  </si>
  <si>
    <t>Primary-specific BioBeo package; distinguish from the broader umbrella BioBeo Education Programme. Component or associated resource; potential overlap with a wider programme or parent collection.</t>
  </si>
  <si>
    <t>R025</t>
  </si>
  <si>
    <t>R026</t>
  </si>
  <si>
    <t>R027</t>
  </si>
  <si>
    <t>Wider BEST Network resource collection; distinct from the BEST newsletter. Contextual ecosystem/support record; exclude from headline counts of distinct educational provision unless specifically analysing the wider enabling landscape. Umbrella/parent record; review alongside component records to avoid double counting.</t>
  </si>
  <si>
    <t>R028</t>
  </si>
  <si>
    <t>Umbrella collection of public-engagement workshop formats; individual one-off events are not separately counted. Contextual ecosystem/support record; exclude from headline counts of distinct educational provision unless specifically analysing the wider enabling landscape. Umbrella/parent record; review alongside component records to avoid double counting.</t>
  </si>
  <si>
    <t>R029</t>
  </si>
  <si>
    <t>R030</t>
  </si>
  <si>
    <t>R031</t>
  </si>
  <si>
    <t>R032</t>
  </si>
  <si>
    <t>R033</t>
  </si>
  <si>
    <t>R034</t>
  </si>
  <si>
    <t>R035</t>
  </si>
  <si>
    <t>BioBeo project has concluded; digital resources remain publicly available. Component or associated resource; potential overlap with a wider programme or parent collection.</t>
  </si>
  <si>
    <t>R036</t>
  </si>
  <si>
    <t>BioBeo project has concluded; comic remains publicly available. Component or associated resource; potential overlap with a wider programme or parent collection.</t>
  </si>
  <si>
    <t>R037</t>
  </si>
  <si>
    <t>BioBeo project has concluded; story resource remains publicly available. Component or associated resource; potential overlap with a wider programme or parent collection.</t>
  </si>
  <si>
    <t>R038</t>
  </si>
  <si>
    <t>BioBeo project has concluded; video remains publicly available. Component or associated resource; potential overlap with a wider programme or parent collection.</t>
  </si>
  <si>
    <t>R039</t>
  </si>
  <si>
    <t>BioBeo project has concluded; video/song remains publicly available. Component or associated resource; potential overlap with a wider programme or parent collection.</t>
  </si>
  <si>
    <t>R040</t>
  </si>
  <si>
    <t>Significant component</t>
  </si>
  <si>
    <t>Submitted via MS Forms. The relationship between Scanmatix and CBEC, the webinar title and the intended audience require provider clarification. Contextual ecosystem/support record; exclude from headline counts of distinct educational provision unless specifically analysing the wider enabling landscape.</t>
  </si>
  <si>
    <t>R041</t>
  </si>
  <si>
    <t>R042</t>
  </si>
  <si>
    <t>Submitted via MS Forms as educational/advisory support. Natural Capital Ireland itself belongs in Organisations &amp; Networks; retain this row only for the submitted education-support function. Contextual ecosystem/support record; exclude from headline counts of distinct educational provision unless specifically analysing the wider enabling landscape.</t>
  </si>
  <si>
    <t>R043</t>
  </si>
  <si>
    <t>R044</t>
  </si>
  <si>
    <t>Irish-language version is also available; record once to avoid language-version duplication. Component or associated resource; potential overlap with a wider programme or parent collection.</t>
  </si>
  <si>
    <t>R045</t>
  </si>
  <si>
    <t>Irish-language version may also be available; record once to avoid language-version duplication. Component or associated resource; potential overlap with a wider programme or parent collection.</t>
  </si>
  <si>
    <t>R046</t>
  </si>
  <si>
    <t>Component or associated resource; potential overlap with a wider programme or parent collection.</t>
  </si>
  <si>
    <t>R047</t>
  </si>
  <si>
    <t>Downloadable slides supporting school-leadership professional learning rather than a standalone accredited course. Component or associated resource; potential overlap with a wider programme or parent collection.</t>
  </si>
  <si>
    <t>R048</t>
  </si>
  <si>
    <t>R049</t>
  </si>
  <si>
    <t>R050</t>
  </si>
  <si>
    <t>Older Science &amp; Technology in Action lesson, retained because the official Scoilnet-hosted PDF remains publicly accessible. Component or associated resource; potential overlap with a wider programme or parent collection.</t>
  </si>
  <si>
    <t>R051</t>
  </si>
  <si>
    <t>R052</t>
  </si>
  <si>
    <t>R053</t>
  </si>
  <si>
    <t>R054</t>
  </si>
  <si>
    <t>R055</t>
  </si>
  <si>
    <t>R056</t>
  </si>
  <si>
    <t>R057</t>
  </si>
  <si>
    <t>R058</t>
  </si>
  <si>
    <t>R059</t>
  </si>
  <si>
    <t>R060</t>
  </si>
  <si>
    <t>R061</t>
  </si>
  <si>
    <t>R062</t>
  </si>
  <si>
    <t>R063</t>
  </si>
  <si>
    <t>R064</t>
  </si>
  <si>
    <t>Schedule/directory of professional-learning opportunities rather than one individual course. Contextual ecosystem/support record; exclude from headline counts of distinct educational provision unless specifically analysing the wider enabling landscape.</t>
  </si>
  <si>
    <t>P001</t>
  </si>
  <si>
    <t>Project/Initiative</t>
  </si>
  <si>
    <t>Projects &amp; Initiatives</t>
  </si>
  <si>
    <t>Official project page identified; Irish lead/partner role and exact dates should be checked during final verification. Contextual ecosystem/support record; exclude from headline counts of distinct educational provision unless specifically analysing the wider enabling landscape.</t>
  </si>
  <si>
    <t>P002</t>
  </si>
  <si>
    <t>Incidental</t>
  </si>
  <si>
    <t>All-island</t>
  </si>
  <si>
    <t>Email-derived record. Official project page, dates, funding stream and current status require confirmation. Contextual ecosystem/support record; exclude from headline counts of distinct educational provision unless specifically analysing the wider enabling landscape.</t>
  </si>
  <si>
    <t>P003</t>
  </si>
  <si>
    <t>Official project and CORDIS records identified. Contextual ecosystem/support record; exclude from headline counts of distinct educational provision unless specifically analysing the wider enabling landscape.</t>
  </si>
  <si>
    <t>P004</t>
  </si>
  <si>
    <t>Official CORDIS record identified. Contextual ecosystem/support record; exclude from headline counts of distinct educational provision unless specifically analysing the wider enabling landscape.</t>
  </si>
  <si>
    <t>P005</t>
  </si>
  <si>
    <t>Official CBE JU project record identified. Contextual ecosystem/support record; exclude from headline counts of distinct educational provision unless specifically analysing the wider enabling landscape.</t>
  </si>
  <si>
    <t>P006</t>
  </si>
  <si>
    <t>P007</t>
  </si>
  <si>
    <t>P008</t>
  </si>
  <si>
    <t>Email-derived research-collaboration record. Official current programme page, dates and funding require confirmation. Contextual ecosystem/support record; exclude from headline counts of distinct educational provision unless specifically analysing the wider enabling landscape.</t>
  </si>
  <si>
    <t>P009</t>
  </si>
  <si>
    <t>Official CBE JU and project records identified. Contextual ecosystem/support record; exclude from headline counts of distinct educational provision unless specifically analysing the wider enabling landscape.</t>
  </si>
  <si>
    <t>P010</t>
  </si>
  <si>
    <t>Official CORDIS record identified; exact project dates should be checked during final verification. Contextual ecosystem/support record; exclude from headline counts of distinct educational provision unless specifically analysing the wider enabling landscape.</t>
  </si>
  <si>
    <t>P011</t>
  </si>
  <si>
    <t>Bioeconomy relevance is adjacent because the primary focus is plastics impact and sustainability rather than biological-resource education. Contextual ecosystem/support record; exclude from headline counts of distinct educational provision unless specifically analysing the wider enabling landscape.</t>
  </si>
  <si>
    <t>P012</t>
  </si>
  <si>
    <t>Regional</t>
  </si>
  <si>
    <t>Official project and CORDIS records identified; exact dates should be checked during final verification. Contextual ecosystem/support record; exclude from headline counts of distinct educational provision unless specifically analysing the wider enabling landscape.</t>
  </si>
  <si>
    <t>P013</t>
  </si>
  <si>
    <t>Official project site identified. Contextual ecosystem/support record; exclude from headline counts of distinct educational provision unless specifically analysing the wider enabling landscape.</t>
  </si>
  <si>
    <t>P014</t>
  </si>
  <si>
    <t>Official TUS project page identified. Contextual ecosystem/support record; exclude from headline counts of distinct educational provision unless specifically analysing the wider enabling landscape.</t>
  </si>
  <si>
    <t>P015</t>
  </si>
  <si>
    <t>Official CORDIS record identified; exact dates should be checked during final verification. Contextual ecosystem/support record; exclude from headline counts of distinct educational provision unless specifically analysing the wider enabling landscape.</t>
  </si>
  <si>
    <t>P016</t>
  </si>
  <si>
    <t>Historical project referenced through CABR/Shannon ABC sources; exact funding, dates and official archive URL require confirmation. Contextual ecosystem/support record; exclude from headline counts of distinct educational provision unless specifically analysing the wider enabling landscape.</t>
  </si>
  <si>
    <t>P017</t>
  </si>
  <si>
    <t>CABR states that the project has concluded. Contextual ecosystem/support record; exclude from headline counts of distinct educational provision unless specifically analysing the wider enabling landscape.</t>
  </si>
  <si>
    <t>P018</t>
  </si>
  <si>
    <t>Established green-biorefinary demonstration initiative; exact archived project page, dates and funding should be confirmed. Contextual ecosystem/support record; exclude from headline counts of distinct educational provision unless specifically analysing the wider enabling landscape.</t>
  </si>
  <si>
    <t>P019</t>
  </si>
  <si>
    <t>P020</t>
  </si>
  <si>
    <t>Email-derived project record; official project title, website, dates and funding require confirmation. Contextual ecosystem/support record; exclude from headline counts of distinct educational provision unless specifically analysing the wider enabling landscape.</t>
  </si>
  <si>
    <t>P021</t>
  </si>
  <si>
    <t>One-off blue-economy engagement event. Official event page and date require confirmation. Contextual ecosystem/support record; exclude from headline counts of distinct educational provision unless specifically analysing the wider enabling landscape.</t>
  </si>
  <si>
    <t>P022</t>
  </si>
  <si>
    <t>VistaMilk itself is a research centre initiative; retain here for this snapshot and avoid duplicating it in Organisations &amp; Networks unless the database is restructured later. Contextual ecosystem/support record; exclude from headline counts of distinct educational provision unless specifically analysing the wider enabling landscape.</t>
  </si>
  <si>
    <t>P023</t>
  </si>
  <si>
    <t>Official Dairy Research Ireland project page identified. Contextual ecosystem/support record; exclude from headline counts of distinct educational provision unless specifically analysing the wider enabling landscape.</t>
  </si>
  <si>
    <t>P024</t>
  </si>
  <si>
    <t>Official Interreg project page identified. Contextual ecosystem/support record; exclude from headline counts of distinct educational provision unless specifically analysing the wider enabling landscape.</t>
  </si>
  <si>
    <t>P025</t>
  </si>
  <si>
    <t>Email-derived all-island project record; official lead, funding, dates and website require confirmation. Contextual ecosystem/support record; exclude from headline counts of distinct educational provision unless specifically analysing the wider enabling landscape.</t>
  </si>
  <si>
    <t>P026</t>
  </si>
  <si>
    <t>Record refers to a Just Transition support/funding scheme rather than one education project; official scheme page and education relevance require confirmation. Contextual ecosystem/support record; exclude from headline counts of distinct educational provision unless specifically analysing the wider enabling landscape. Umbrella/parent record; review alongside component records to avoid double counting.</t>
  </si>
  <si>
    <t>P027</t>
  </si>
  <si>
    <t>Demonstration project with strong knowledge-transfer relevance; final official project dates and current status should be checked. Contextual ecosystem/support record; exclude from headline counts of distinct educational provision unless specifically analysing the wider enabling landscape.</t>
  </si>
  <si>
    <t>P028</t>
  </si>
  <si>
    <t>Official project website identified. Contextual ecosystem/support record; exclude from headline counts of distinct educational provision unless specifically analysing the wider enabling landscape.</t>
  </si>
  <si>
    <t>P029</t>
  </si>
  <si>
    <t>National Biorefinery Pilot Plant launched at Lisheen in June 2026. Contextual ecosystem/support record; exclude from headline counts of distinct educational provision unless specifically analysing the wider enabling landscape.</t>
  </si>
  <si>
    <t>P030</t>
  </si>
  <si>
    <t>Funding-scheme record rather than a single education project; official scheme details and project list require confirmation. Contextual ecosystem/support record; exclude from headline counts of distinct educational provision unless specifically analysing the wider enabling landscape. Umbrella/parent record; review alongside component records to avoid double counting.</t>
  </si>
  <si>
    <t>P031</t>
  </si>
  <si>
    <t>Distinct project from CircleBio-P. Contextual ecosystem/support record; exclude from headline counts of distinct educational provision unless specifically analysing the wider enabling landscape.</t>
  </si>
  <si>
    <t>P032</t>
  </si>
  <si>
    <t>Funding initiative supporting cross-border agriculture and marine bioeconomy demonstration; record represents the scheme rather than one individual project. Contextual ecosystem/support record; exclude from headline counts of distinct educational provision unless specifically analysing the wider enabling landscape. Umbrella/parent record; review alongside component records to avoid double counting.</t>
  </si>
  <si>
    <t>P033</t>
  </si>
  <si>
    <t>Email-derived demonstration-site record. Lead organisation, funding, duration and official page require clarification. Contextual ecosystem/support record; exclude from headline counts of distinct educational provision unless specifically analysing the wider enabling landscape.</t>
  </si>
  <si>
    <t>P034</t>
  </si>
  <si>
    <t>Separate project from CirCoVal; official TUS project page identified. Contextual ecosystem/support record; exclude from headline counts of distinct educational provision unless specifically analysing the wider enabling landscape.</t>
  </si>
  <si>
    <t>P035</t>
  </si>
  <si>
    <t>Official CircBio project page identified. Contextual ecosystem/support record; exclude from headline counts of distinct educational provision unless specifically analysing the wider enabling landscape.</t>
  </si>
  <si>
    <t>P036</t>
  </si>
  <si>
    <t>P037</t>
  </si>
  <si>
    <t>P038</t>
  </si>
  <si>
    <t>P039</t>
  </si>
  <si>
    <t>P040</t>
  </si>
  <si>
    <t>P041</t>
  </si>
  <si>
    <t>P042</t>
  </si>
  <si>
    <t>P043</t>
  </si>
  <si>
    <t>P044</t>
  </si>
  <si>
    <t>P045</t>
  </si>
  <si>
    <t>P046</t>
  </si>
  <si>
    <t>P047</t>
  </si>
  <si>
    <t>P048</t>
  </si>
  <si>
    <t>P049</t>
  </si>
  <si>
    <t>P050</t>
  </si>
  <si>
    <t>P051</t>
  </si>
  <si>
    <t>P052</t>
  </si>
  <si>
    <t>O001</t>
  </si>
  <si>
    <t>Organisation/Network</t>
  </si>
  <si>
    <t>Organisations &amp; Networks</t>
  </si>
  <si>
    <t>Strong candidate for your education database because training and knowledge-transfer are explicit core activities. Cill Ulta describes itself as a Centre for Sustainability and explicitly references development of a bio-based circular economy. Contextual ecosystem/support record; exclude from headline counts of distinct educational provision unless specifically analysing the wider enabling landscape.</t>
  </si>
  <si>
    <t>O002</t>
  </si>
  <si>
    <t>Launched as a pilot in 2020. Since 2023 the Department of Environment/Climate has been the primary public funder. Relevant to the database particularly for professional/industry learning rather than formal education. Contextual ecosystem/support record; exclude from headline counts of distinct educational provision unless specifically analysing the wider enabling landscape.</t>
  </si>
  <si>
    <t>O003</t>
  </si>
  <si>
    <t>Important correction to the email: original construction funding was €9m in 2021, but the completed facility was officially opened in November 2025 as a €12.7m investment. Contextual ecosystem/support record; exclude from headline counts of distinct educational provision unless specifically analysing the wider enabling landscape.</t>
  </si>
  <si>
    <t>O004</t>
  </si>
  <si>
    <t>Government announced a future Enterprise Ireland Food Technology Centre intended to replace FHI, the Dairy Processing Technology Centre and Meat Technology Ireland. Retain FHI as transitioning until the replacement centre’s final official identity and structure are published. Contextual ecosystem/support record; exclude from headline counts of distinct educational provision unless specifically analysing the wider enabling landscape.</t>
  </si>
  <si>
    <t>O005</t>
  </si>
  <si>
    <t>Confirmed participant in Farm Zero C and MTU green biorefinery work. Better kept as an ecosystem organisation rather than a Project record on its own. Contextual ecosystem/support record; exclude from headline counts of distinct educational provision unless specifically analysing the wider enabling landscape.</t>
  </si>
  <si>
    <t>O006</t>
  </si>
  <si>
    <t>The email grouped “BioConnect &amp; Irish Rural Link”; these should be two independent records, not one organisation. Contextual ecosystem/support record; exclude from headline counts of distinct educational provision unless specifically analysing the wider enabling landscape.</t>
  </si>
  <si>
    <t>O007</t>
  </si>
  <si>
    <t>Irish Rural Link is explicitly listed within the Irish Bioeconomy Network but is broader than bioeconomy alone. Treat Bioeconomy Focus as Adjacent rather than Explicit. Contextual ecosystem/support record; exclude from headline counts of distinct educational provision unless specifically analysing the wider enabling landscape.</t>
  </si>
  <si>
    <t>O008</t>
  </si>
  <si>
    <t>Bioeconomy relevance is mainly through AgriTech, sustainability and collaboration with regional circular-bioeconomy actors; not a dedicated bioeconomy organisation. Contextual ecosystem/support record; exclude from headline counts of distinct educational provision unless specifically analysing the wider enabling landscape.</t>
  </si>
  <si>
    <t>O009</t>
  </si>
  <si>
    <t>Formerly Shannon Applied Biotechnology Centre (Shannon ABC). Shannon ABC officially became CABR in November 2024, so do not create separate current records for Shannon ABC and CABR. (cabr.ie) Formerly Shannon Applied Biotechnology Centre (Shannon ABC); record once under the current CABR name to avoid duplication. Contextual ecosystem/support record; exclude from headline counts of distinct educational provision unless specifically analysing the wider enabling landscape.</t>
  </si>
  <si>
    <t>O010</t>
  </si>
  <si>
    <t>This is not the same organisation as CABR. The email's “CABR &amp; CircAB” grouping should be split into separate database records. (TUS) Distinct from CABR; CircAB is a TUS research group focused on circular agriculture and biotechnology. Contextual ecosystem/support record; exclude from headline counts of distinct educational provision unless specifically analysing the wider enabling landscape.</t>
  </si>
  <si>
    <t>O011</t>
  </si>
  <si>
    <t>Established in 2021 and officially launched in 2024. Strong education relevance alongside research and infrastructure activities. Contextual ecosystem/support record; exclude from headline counts of distinct educational provision unless specifically analysing the wider enabling landscape.</t>
  </si>
  <si>
    <t>O012</t>
  </si>
  <si>
    <t>Part of the Ryan Institute's Agriculture &amp; Bioeconomy research activity, linking research, postgraduate education and innovation. Contextual ecosystem/support record; exclude from headline counts of distinct educational provision unless specifically analysing the wider enabling landscape.</t>
  </si>
  <si>
    <t>O013</t>
  </si>
  <si>
    <t>Multidisciplinary MTU research group established in 2019. Strong links between research, policy, industry engagement and bioeconomy education. Contextual ecosystem/support record; exclude from headline counts of distinct educational provision unless specifically analysing the wider enabling landscape.</t>
  </si>
  <si>
    <t>O014</t>
  </si>
  <si>
    <t>Governance and coordination body rather than an education provider. Retain because it influences national bioeconomy education, skills and policy development. Government coordination and governance body rather than an education provider; retained because it shapes national policy, skills and implementation. Contextual ecosystem/support record; exclude from headline counts of distinct educational provision unless specifically analysing the wider enabling landscape.</t>
  </si>
  <si>
    <t>O015</t>
  </si>
  <si>
    <t>Professional network rather than a standalone educational resource; correctly classified under Organisations &amp; Networks. Contextual ecosystem/support record; exclude from headline counts of distinct educational provision unless specifically analysing the wider enabling landscape.</t>
  </si>
  <si>
    <t>O016</t>
  </si>
  <si>
    <t>Oide is funded by the Department of Education and Youth. It was established in September 2023 through the integration of PDST, JCT, NIPT and the Centre for School Leadership. Contextual ecosystem/support record; exclude from headline counts of distinct educational provision unless specifically analysing the wider enabling landscape.</t>
  </si>
  <si>
    <t>O017</t>
  </si>
  <si>
    <t>Scoilnet may host or index third-party resources. Original creators are retained in Resources &amp; Toolkits wherever identifiable. Contextual ecosystem/support record; exclude from headline counts of distinct educational provision unless specifically analysing the wider enabling landscape.</t>
  </si>
  <si>
    <t>O018</t>
  </si>
  <si>
    <t>Established on 1 August 2024 through the amalgamation of Science Foundation Ireland and the Irish Research Council. Include as an ecosystem organisation rather than an education resource. Contextual ecosystem/support record; exclude from headline counts of distinct educational provision unless specifically analysing the wider enabling landscape.</t>
  </si>
  <si>
    <t>O019</t>
  </si>
  <si>
    <t>Record the network once. Add individual centres separately only where their specific provision meets the study eligibility criteria. Contextual ecosystem/support record; exclude from headline counts of distinct educational provision unless specifically analysing the wider enabling landscape.</t>
  </si>
  <si>
    <t>A. Dataset structure</t>
  </si>
  <si>
    <t>Pivot 1 — Records by Type</t>
  </si>
  <si>
    <t>Pivot 2 — Records by Analysis Eligibility</t>
  </si>
  <si>
    <t>Pivot 3 — Records by Provider Type</t>
  </si>
  <si>
    <t>Pivot 4 — Records by Geographic Scope</t>
  </si>
  <si>
    <t>Pivot 5 — Records by Bioeconomy Focus</t>
  </si>
  <si>
    <t>Pivot 6 - Parent/standalone structure</t>
  </si>
  <si>
    <t>Pivot 7 - Education intensity</t>
  </si>
  <si>
    <t>Pivot 8 - Mode of delivery</t>
  </si>
  <si>
    <t>Row Labels</t>
  </si>
  <si>
    <t>Count of Record_ID</t>
  </si>
  <si>
    <t>Grand Total</t>
  </si>
  <si>
    <t>B. Education and audience coverage</t>
  </si>
  <si>
    <t>Pivot 9 —Early Years coverage</t>
  </si>
  <si>
    <t>Pivot 10 — Primary coverage</t>
  </si>
  <si>
    <t>Pivot 11 —Secondary coverage</t>
  </si>
  <si>
    <t>Pivot 12 — Third-level coverage</t>
  </si>
  <si>
    <t>Pivot 13 — Teacher coverage</t>
  </si>
  <si>
    <t>Pivot 14 - ITE/CPD pathway</t>
  </si>
  <si>
    <t>Pivot 15 - Curriculum linked</t>
  </si>
  <si>
    <t>Pivot 16 -Systems thinking explicit</t>
  </si>
  <si>
    <t>Pivot 17 - Accrediation</t>
  </si>
  <si>
    <t>C. Availability, quality and evidence</t>
  </si>
  <si>
    <t>Pivot 18 - Record status</t>
  </si>
  <si>
    <t>Pivot 19 - Validation status</t>
  </si>
  <si>
    <t>Pivot 20 - Currently available</t>
  </si>
  <si>
    <t>Pivot 21 - Verified for final analysis</t>
  </si>
  <si>
    <t>Pivot 22 - Confidence level</t>
  </si>
  <si>
    <t>Pivot 23 - Evidence type</t>
  </si>
  <si>
    <t>Pivot 24 - Source type</t>
  </si>
  <si>
    <t>D. Gap and analytical indicators</t>
  </si>
  <si>
    <t>Pivot 25 - Early Years gap</t>
  </si>
  <si>
    <t>Pivot 26 - Teacher pathway gap</t>
  </si>
  <si>
    <t>Pivot 27 - Formal education</t>
  </si>
  <si>
    <t>Pivot 28 - Non-formal education</t>
  </si>
  <si>
    <t>Pivot 29 - Digital accessibility</t>
  </si>
  <si>
    <t>Pivot 30 - Explicit bioeconomy provision</t>
  </si>
  <si>
    <t>Pivot 31 - Potential double count</t>
  </si>
  <si>
    <t>Pivot 32 - Record Type by Analysis Eligibility</t>
  </si>
  <si>
    <t>Pivot 33 — Record Type by Bioeconomy Focus</t>
  </si>
  <si>
    <t>Pivot 34 - Provider type by Bioeconomy focus</t>
  </si>
  <si>
    <t>Pivot 35 - Record type by Geographic scope</t>
  </si>
  <si>
    <t>Count of Record_ID2</t>
  </si>
  <si>
    <t>Column Labels</t>
  </si>
  <si>
    <t>Pivot 36 - Record type by Mode of delivery</t>
  </si>
  <si>
    <t>Pivot 37 - Confidence level by Validation status</t>
  </si>
  <si>
    <t>Bioeconomy Education Landscape in Ireland</t>
  </si>
  <si>
    <t>X</t>
  </si>
  <si>
    <t>Y</t>
  </si>
  <si>
    <t>Analysis dashboard | 186 identified records | Database consolidated 29 July 2026</t>
  </si>
  <si>
    <t>Audience</t>
  </si>
  <si>
    <t>Records</t>
  </si>
  <si>
    <t>Early Years</t>
  </si>
  <si>
    <t>TOTAL RECORDS</t>
  </si>
  <si>
    <t>CORE RECORDS</t>
  </si>
  <si>
    <t>VERIFIED RECORDS</t>
  </si>
  <si>
    <t>CURRENTLY AVAILABLE</t>
  </si>
  <si>
    <t>EXPLICIT BIOECONOMY</t>
  </si>
  <si>
    <t>HIGH CONFIDENCE</t>
  </si>
  <si>
    <t>Third Level</t>
  </si>
  <si>
    <t>Teachers</t>
  </si>
  <si>
    <t>Gap type</t>
  </si>
  <si>
    <t>Gap identified</t>
  </si>
  <si>
    <t>No gap</t>
  </si>
  <si>
    <t>Teacher pathway</t>
  </si>
  <si>
    <t>Indicator</t>
  </si>
  <si>
    <t>Percentage</t>
  </si>
  <si>
    <t>Formal education</t>
  </si>
  <si>
    <t>Non-formal education</t>
  </si>
  <si>
    <t>Digital accessibility</t>
  </si>
  <si>
    <t>Explicit bioeconomy</t>
  </si>
  <si>
    <t>Systems thinking explicit</t>
  </si>
  <si>
    <t>Field</t>
  </si>
  <si>
    <t>Allowed values / formula</t>
  </si>
  <si>
    <t>Definition</t>
  </si>
  <si>
    <t>Primary analytical use</t>
  </si>
  <si>
    <t>Linked from master tab</t>
  </si>
  <si>
    <t>Official name of the course, resource, project or organisation.</t>
  </si>
  <si>
    <t>Identification and reporting</t>
  </si>
  <si>
    <t>C001–C999; R001–R999; P001–P999; O001–O999</t>
  </si>
  <si>
    <t>Stable unique identifier consisting of a record-type prefix (C, R, P or O) followed by a three-digit number.</t>
  </si>
  <si>
    <t>Joining records and traceability</t>
  </si>
  <si>
    <t>Course/Programme; Resource/Toolkit; Project/Initiative; Organisation/Network</t>
  </si>
  <si>
    <t>High-level entity class.</t>
  </si>
  <si>
    <t>Separate provision from the wider ecosystem</t>
  </si>
  <si>
    <t>Four master-tab names</t>
  </si>
  <si>
    <t>Master sheet from which the record originates.</t>
  </si>
  <si>
    <t>Audit trail</t>
  </si>
  <si>
    <t>Lead provider, host or organisation.</t>
  </si>
  <si>
    <t>Provider analysis</t>
  </si>
  <si>
    <t>Higher Education; Government/Public Agency; NGO/Non-profit; School/Teacher Network; Research Centre; Industry/Company; Community/Social Enterprise; Multi-partner Consortium; Other</t>
  </si>
  <si>
    <t>Controlled organisational classification.</t>
  </si>
  <si>
    <t>Compare the contribution of provider sectors</t>
  </si>
  <si>
    <t>Core; Contextual; Exclude</t>
  </si>
  <si>
    <t>Core = distinct educational provision; Contextual = enabling ecosystem/support; Exclude = duplicate or insufficiently reliable for headline analysis.</t>
  </si>
  <si>
    <t>Defines the analytical population</t>
  </si>
  <si>
    <t>Standalone; Parent collection; Component resource</t>
  </si>
  <si>
    <t>Indicates whether a row is an umbrella record, an individual component or a standalone entity.</t>
  </si>
  <si>
    <t>Prevents double counting</t>
  </si>
  <si>
    <t>Primary purpose; Significant component; Incidental</t>
  </si>
  <si>
    <t>Extent to which education or training is central to the record.</t>
  </si>
  <si>
    <t>Separates education-led work from dissemination-only activity</t>
  </si>
  <si>
    <t>Local; County; Regional; National; All-island; European; International; Online; Unknown</t>
  </si>
  <si>
    <t>Standardised geographic reach.</t>
  </si>
  <si>
    <t>Spatial and scale analysis</t>
  </si>
  <si>
    <t>Original geographic description retained for interpretation.</t>
  </si>
  <si>
    <t>ArcGIS and detailed reporting</t>
  </si>
  <si>
    <t>Yes; No</t>
  </si>
  <si>
    <t>Whether pre-school/early-years learners are an intended audience.</t>
  </si>
  <si>
    <t>Early Years gap analysis</t>
  </si>
  <si>
    <t>Whether primary learners are an intended audience.</t>
  </si>
  <si>
    <t>Audience coverage</t>
  </si>
  <si>
    <t>Whether post-primary learners are an intended audience.</t>
  </si>
  <si>
    <t>Whether higher-education learners are an intended audience.</t>
  </si>
  <si>
    <t>Whether practising teachers, student teachers, educators or school leaders are explicitly targeted.</t>
  </si>
  <si>
    <t>Teacher pathway analysis</t>
  </si>
  <si>
    <t>ITE; CPD; Both; Neither</t>
  </si>
  <si>
    <t>Teacher-education pathway inferred from target audience and education alignment.</t>
  </si>
  <si>
    <t>Explicit; Implicit; Adjacent; Unknown</t>
  </si>
  <si>
    <t>Explicit = bioeconomy named; Implicit = direct biological-resource/value-chain focus; Adjacent = sustainability link requiring interpretation; Unknown = insufficient evidence.</t>
  </si>
  <si>
    <t>Strength of bioeconomy integration</t>
  </si>
  <si>
    <t>Whether systems thinking, interconnectedness, value chains, living labs or whole-system approaches are explicitly evident.</t>
  </si>
  <si>
    <t>Pedagogical-depth analysis</t>
  </si>
  <si>
    <t>Formula: Yes / No / Unknown</t>
  </si>
  <si>
    <t>Derived from the curriculum/education-alignment field.</t>
  </si>
  <si>
    <t>Curriculum integration</t>
  </si>
  <si>
    <t>Formal curriculum, higher-education, teacher-learning or non-formal alignment.</t>
  </si>
  <si>
    <t>Education-level analysis</t>
  </si>
  <si>
    <t>Yes; No; Unknown</t>
  </si>
  <si>
    <t>Whether formal academic credit, official accreditation or state examination recognition is evidenced.</t>
  </si>
  <si>
    <t>Formal pathway analysis</t>
  </si>
  <si>
    <t>In-person; Online; Blended; Not applicable; Unknown</t>
  </si>
  <si>
    <t>Standardised delivery mode.</t>
  </si>
  <si>
    <t>Access and digital-delivery analysis</t>
  </si>
  <si>
    <t>Active; Seasonal; Planned; Completed; Historical; Transitioning; Unknown</t>
  </si>
  <si>
    <t>Current availability or lifecycle status.</t>
  </si>
  <si>
    <t>Separate current provision from historical activity</t>
  </si>
  <si>
    <t>Provider validated; Official website verified; Partially verified; Awaiting verification; Needs clarification</t>
  </si>
  <si>
    <t>Strength of verification evidence.</t>
  </si>
  <si>
    <t>Quality and limitations analysis</t>
  </si>
  <si>
    <t>MS Forms; Email; Official Website; Desk Research; Provider Communication</t>
  </si>
  <si>
    <t>How the record entered the database.</t>
  </si>
  <si>
    <t>Methodological transparency</t>
  </si>
  <si>
    <t>High; Medium; Low</t>
  </si>
  <si>
    <t>Overall confidence in the record based on the completeness, clarity and strength of the available evidence.</t>
  </si>
  <si>
    <t>Evidence-quality and sensitivity analysis</t>
  </si>
  <si>
    <t>Official Website; Government Publication; Provider Communication; MS Form Submission; Desk Research; Research Publication</t>
  </si>
  <si>
    <t>Type of evidence used to support or verify the record.</t>
  </si>
  <si>
    <t>Transparency and validation analysis</t>
  </si>
  <si>
    <t>Resource_Last_Updated</t>
  </si>
  <si>
    <t>Date; Not stated; Not applicable</t>
  </si>
  <si>
    <t>Most recent update date reported by the resource provider, where available.</t>
  </si>
  <si>
    <t>Resource currency and maintenance analysis</t>
  </si>
  <si>
    <t>Date</t>
  </si>
  <si>
    <t>Date on which the record was last reviewed.</t>
  </si>
  <si>
    <t>Version control</t>
  </si>
  <si>
    <t>Formula: Yes if status is Active, Seasonal or Transitioning</t>
  </si>
  <si>
    <t>Whether the record is presently available at the analytical snapshot.</t>
  </si>
  <si>
    <t>Current-provision analysis</t>
  </si>
  <si>
    <t>Formula: Yes when not Exclude and validation is provider-validated or official-site-verified</t>
  </si>
  <si>
    <t>Whether the record meets the preferred evidence threshold.</t>
  </si>
  <si>
    <t>Robustness/sensitivity analysis</t>
  </si>
  <si>
    <t>Formula applied only to Core + currently available + verified records</t>
  </si>
  <si>
    <t>Yes means the eligible record does not serve Early Years; No means it does.</t>
  </si>
  <si>
    <t>Early Years provision gap</t>
  </si>
  <si>
    <t>Yes means no teacher audience or no ITE/CPD pathway; No means a teacher pathway is present.</t>
  </si>
  <si>
    <t>Teacher pathway gap</t>
  </si>
  <si>
    <t>Formula: Yes for eligible course/programme records with accreditation or formal curriculum/higher-education alignment</t>
  </si>
  <si>
    <t>Distinguishes formal education from informal provision.</t>
  </si>
  <si>
    <t>Formal provision analysis</t>
  </si>
  <si>
    <t>Formula based on non-formal alignment, resources and education-led projects</t>
  </si>
  <si>
    <t>Identifies outreach, community, workshop and informal learning.</t>
  </si>
  <si>
    <t>Non-formal provision analysis</t>
  </si>
  <si>
    <t>Formula: Yes for Online or Blended delivery</t>
  </si>
  <si>
    <t>Whether learners can access any component digitally.</t>
  </si>
  <si>
    <t>Accessibility analysis</t>
  </si>
  <si>
    <t>Formula: Yes when Bioeconomy_Focus = Explicit</t>
  </si>
  <si>
    <t>Binary measure of explicit bioeconomy integration.</t>
  </si>
  <si>
    <t>Headline bioeconomy indicator</t>
  </si>
  <si>
    <t>Formula: Yes for parent collections or component resources</t>
  </si>
  <si>
    <t>Flags records needing care when aggregating totals.</t>
  </si>
  <si>
    <t>Deduplication and sensitivity analysis</t>
  </si>
  <si>
    <t>Master notes plus analysis cautions</t>
  </si>
  <si>
    <t>Context, verification caveats and overlap warnings.</t>
  </si>
  <si>
    <t>Interpretation and audit trail</t>
  </si>
  <si>
    <t>Core analytical rules</t>
  </si>
  <si>
    <t>Headline provision counts</t>
  </si>
  <si>
    <t>Filter Analysis_Eligibility = Core.</t>
  </si>
  <si>
    <t>Organisations and incidental research projects should not inflate education totals.</t>
  </si>
  <si>
    <t>Current verified snapshot</t>
  </si>
  <si>
    <t>Filter Analysis_Eligibility = Core, Currently_Available = Yes and Verified_for_Final_Analysis = Yes.</t>
  </si>
  <si>
    <t>Use for the strongest gap-analysis claims.</t>
  </si>
  <si>
    <t>Wider ecosystem analysis</t>
  </si>
  <si>
    <t>Filter Analysis_Eligibility = Contextual.</t>
  </si>
  <si>
    <t>Use for institutional, policy, funding and support-network mapping.</t>
  </si>
  <si>
    <t>Double-count sensitivity</t>
  </si>
  <si>
    <t>Exclude Potential_Double_Count = Yes or analyse parent/component records separately.</t>
  </si>
  <si>
    <t>Report both inclusive and conservative totals where helpful.</t>
  </si>
  <si>
    <t>Historical analysis</t>
  </si>
  <si>
    <t>Filter Record_Status = Completed or Historical.</t>
  </si>
  <si>
    <t>Do not combine with currently available provision unless clearly labelled.</t>
  </si>
  <si>
    <t>Unverified records</t>
  </si>
  <si>
    <t>Keep in the living database but exclude from robust headline results until clarified.</t>
  </si>
  <si>
    <t>Supports transparent coverage without overstating certainty.</t>
  </si>
  <si>
    <t>Cell</t>
  </si>
  <si>
    <t>Value</t>
  </si>
  <si>
    <t>First cell</t>
  </si>
  <si>
    <t>Mode_of_Delivery_List</t>
  </si>
  <si>
    <t>Below</t>
  </si>
  <si>
    <t>Name</t>
  </si>
  <si>
    <t>Location</t>
  </si>
  <si>
    <t>Type</t>
  </si>
  <si>
    <t>M.Ed in Education for Sustainability &amp; Global Citizenship</t>
  </si>
  <si>
    <t>University Programme</t>
  </si>
  <si>
    <t>Bioeconomy Elective (B.Ed / PME)</t>
  </si>
  <si>
    <t>Maynooth</t>
  </si>
  <si>
    <t xml:space="preserve">Bioeconomy Elective (ESD Module in B.Ed., Professional Masters of education PM.Ed) </t>
  </si>
  <si>
    <t>Green Schools &amp; Global Goals</t>
  </si>
  <si>
    <t>National Initiative</t>
  </si>
  <si>
    <t xml:space="preserve">Generation Glas </t>
  </si>
  <si>
    <t>Agricultural Science LC Subject</t>
  </si>
  <si>
    <t>National Curriculum</t>
  </si>
  <si>
    <t xml:space="preserve">Agricultural Science LC Subject </t>
  </si>
  <si>
    <t>Biology (Junior &amp; Leaving Certificate)</t>
  </si>
  <si>
    <t>Biology (Junior Certificate and Leaving Certificate Subject)</t>
  </si>
  <si>
    <t xml:space="preserve">Teachers in Residence </t>
  </si>
  <si>
    <t>Home Economics (Junior &amp; Leaving Certificate)</t>
  </si>
  <si>
    <t xml:space="preserve">Home Economics (Junior Certificate and Leaving Certificate Subject) </t>
  </si>
  <si>
    <t>Climate Action &amp; Sustainable Development</t>
  </si>
  <si>
    <t>Climate Action and Sustainable Development (Leaving Certificate Subject)</t>
  </si>
  <si>
    <t>Engineering (Leaving Certificate Subject)</t>
  </si>
  <si>
    <t>Chemistry (Leaving Certificate Subject)</t>
  </si>
  <si>
    <t>Science (Junior Cycle Subject)</t>
  </si>
  <si>
    <t>Geography (Junior &amp; Leaving Certificate)</t>
  </si>
  <si>
    <t>Geography (Junior Certificate and Leaving Certificate Subject)</t>
  </si>
  <si>
    <t>iCRAG Geoscience Programme</t>
  </si>
  <si>
    <t>Research Programme</t>
  </si>
  <si>
    <t>ICrag Geoscience Programme</t>
  </si>
  <si>
    <t>ICRAG / UCD</t>
  </si>
  <si>
    <t>Foróige Climate Justice Programme</t>
  </si>
  <si>
    <t>NGO Programme</t>
  </si>
  <si>
    <t>For√≥ige Climate Justice Programme</t>
  </si>
  <si>
    <t>For√≥ige</t>
  </si>
  <si>
    <t>NYCI Climate Youth Delegates</t>
  </si>
  <si>
    <t>NYCI</t>
  </si>
  <si>
    <t>Map_Location_Name</t>
  </si>
  <si>
    <t>City_Town</t>
  </si>
  <si>
    <t>Country</t>
  </si>
  <si>
    <t>Latitude</t>
  </si>
  <si>
    <t>Longitude</t>
  </si>
  <si>
    <t>Location_Confidence</t>
  </si>
  <si>
    <t>Map_Symbol_Type</t>
  </si>
  <si>
    <t>Popup_Label</t>
  </si>
  <si>
    <t>Mary Immaculate College – Limerick Campus</t>
  </si>
  <si>
    <t>Physical Point – Provider</t>
  </si>
  <si>
    <t>M.Ed. in Education for Sustainability &amp; Global Citizenship — Mary Immaculate College, Limerick</t>
  </si>
  <si>
    <t>Provider campus used as the physical programme anchor.</t>
  </si>
  <si>
    <t>Maynooth University</t>
  </si>
  <si>
    <t>Kildare</t>
  </si>
  <si>
    <t>BIOrbic – An Interdisciplinary Approach Module — Maynooth University</t>
  </si>
  <si>
    <t>Maynooth University is the verified institutional delivery anchor.</t>
  </si>
  <si>
    <t>Maynooth University – BioBeo Irish programme anchor</t>
  </si>
  <si>
    <t>Bioeconomy Blended Intensive Programme — Maynooth University</t>
  </si>
  <si>
    <t>Maynooth University used as the Irish programme anchor; programme has European partner institutions.</t>
  </si>
  <si>
    <t>Drumcondra Education Support Centre – DCU St Patrick's Campus</t>
  </si>
  <si>
    <t>Physical Point – Delivery/Provider</t>
  </si>
  <si>
    <t>Green-Schools &amp; the Global Goals — Drumcondra Education Support Centre</t>
  </si>
  <si>
    <t>Education Support Centre used as the course delivery anchor.</t>
  </si>
  <si>
    <t>An Taisce / Green-Schools Environmental Education Unit</t>
  </si>
  <si>
    <t>Climate Change: Science and Action — An Taisce / Green-Schools</t>
  </si>
  <si>
    <t>An Taisce Green-Schools Dublin office used as provider anchor for nationally available course.</t>
  </si>
  <si>
    <t>GLOBE Ireland Climate Literacy &amp; STEM — An Taisce / Green-Schools</t>
  </si>
  <si>
    <t>An Taisce Green-Schools Dublin office used as programme-provider anchor.</t>
  </si>
  <si>
    <t>Carlow Education Centre – Kilkenny Road</t>
  </si>
  <si>
    <t>Outdoor Learning in the Primary School — Carlow Education Centre</t>
  </si>
  <si>
    <t>Verified Carlow Education Centre location used.</t>
  </si>
  <si>
    <t>Marine Institute Headquarters – Rinville</t>
  </si>
  <si>
    <t>Oranmore</t>
  </si>
  <si>
    <t>Galway</t>
  </si>
  <si>
    <t>Explorers Marine Education Summer Course — Marine Institute, Oranmore</t>
  </si>
  <si>
    <t>Marine Institute headquarters verified in Oranmore; precise coordinate not entered pending building-level verification.</t>
  </si>
  <si>
    <t>Flúirse Teacher CPD – Davcon Business Centre</t>
  </si>
  <si>
    <t>Tralee</t>
  </si>
  <si>
    <t>Kerry</t>
  </si>
  <si>
    <t>Forest School: A Holistic Approach to Education — Flúirse Teacher CPD, Tralee</t>
  </si>
  <si>
    <t>Flúirse administrative/provider location used for nationally delivered CPD.</t>
  </si>
  <si>
    <t>Learning Locally — Flúirse Teacher CPD, Tralee</t>
  </si>
  <si>
    <t>TeachNet Ireland – The Digital Hub</t>
  </si>
  <si>
    <t>Farming at Sea: Links to the Primary Classroom — TeachNet Ireland</t>
  </si>
  <si>
    <t>TeachNet Ireland's Digital Hub base used as provider anchor.</t>
  </si>
  <si>
    <t>Rediscovery Centre – The Boiler House</t>
  </si>
  <si>
    <t>Ballymun</t>
  </si>
  <si>
    <t>Teacher CPD: STEM, Sustainability &amp; Circular Economy — Rediscovery Centre</t>
  </si>
  <si>
    <t>Rediscovery Centre's Boiler House is the verified physical provider location.</t>
  </si>
  <si>
    <t>BiOrbic Bioeconomy Research Centre – UCD O'Brien Centre for Science</t>
  </si>
  <si>
    <t>Generation Glas — BiOrbic, UCD</t>
  </si>
  <si>
    <t>BiOrbic's UCD O'Brien Centre for Science base used.</t>
  </si>
  <si>
    <t>National Council for Curriculum and Assessment – Smithfield Hall</t>
  </si>
  <si>
    <t>Agricultural Science – Leaving Certificate Subject — NCCA</t>
  </si>
  <si>
    <t>NCCA administrative headquarters used; curriculum is national rather than site-specific.</t>
  </si>
  <si>
    <t>Biology – Junior Cycle and Leaving Certificate Subjects — NCCA</t>
  </si>
  <si>
    <t>NCCA headquarters used as curriculum-authority anchor.</t>
  </si>
  <si>
    <t>CÚRAM – University of Galway</t>
  </si>
  <si>
    <t>Teachers in Residence — CÚRAM, University of Galway</t>
  </si>
  <si>
    <t>CÚRAM at University of Galway is the verified programme anchor.</t>
  </si>
  <si>
    <t>Home Economics – Junior Cycle and Leaving Certificate Subjects — NCCA</t>
  </si>
  <si>
    <t>Climate Action and Sustainable Development — NCCA</t>
  </si>
  <si>
    <t>Engineering – Leaving Certificate Subject — NCCA</t>
  </si>
  <si>
    <t>Chemistry – Leaving Certificate Subject — NCCA</t>
  </si>
  <si>
    <t>Science – Junior Cycle Subject — NCCA</t>
  </si>
  <si>
    <t>Geography – Junior Cycle and Leaving Certificate Subjects — NCCA</t>
  </si>
  <si>
    <t>iCRAG – UCD O'Brien Centre for Science East</t>
  </si>
  <si>
    <t>Get into Geoscience Transition Year Programme — iCRAG, UCD</t>
  </si>
  <si>
    <t>iCRAG's UCD research-centre location used as programme anchor.</t>
  </si>
  <si>
    <t>Foróige Head Office – Park West</t>
  </si>
  <si>
    <t>Future Proof Climate Justice — Foróige</t>
  </si>
  <si>
    <t>Foróige administrative headquarters used for nationally delivered programme.</t>
  </si>
  <si>
    <t>ISSN / Bitesize Biodiversity partner network</t>
  </si>
  <si>
    <t>National / Distributed</t>
  </si>
  <si>
    <t>All counties</t>
  </si>
  <si>
    <t>N/A – Distributed</t>
  </si>
  <si>
    <t>Distributed – National</t>
  </si>
  <si>
    <t>Bitesize Biodiversity — National / Distributed</t>
  </si>
  <si>
    <t>ISSN-linked activity operates across participating schools; no single physical programme site assigned.</t>
  </si>
  <si>
    <t>Irish Schools Sustainability Network</t>
  </si>
  <si>
    <t>ISSN Monthly Comhrá Cuppas — National / Online</t>
  </si>
  <si>
    <t>National online teacher network activity; coordinates intentionally omitted.</t>
  </si>
  <si>
    <t>ISSN Student Ambassador Programme — Schools across Ireland</t>
  </si>
  <si>
    <t>Programme operates through participating schools nationally; no artificial headquarters point used.</t>
  </si>
  <si>
    <t>ISSN Biodiversity Champions — Schools across Ireland</t>
  </si>
  <si>
    <t>Distributed school-network programme; coordinates intentionally omitted.</t>
  </si>
  <si>
    <t>Take 1 Programme — Schools across Ireland</t>
  </si>
  <si>
    <t>National school programme without a single programme delivery location; coordinates intentionally omitted.</t>
  </si>
  <si>
    <t>MTU Kerry South Campus – published programme delivery anchor</t>
  </si>
  <si>
    <t>Postgraduate Diploma in Bioeconomy with Business — MTU Kerry</t>
  </si>
  <si>
    <t>MTU Kerry campus used as the verified higher-education delivery anchor.</t>
  </si>
  <si>
    <t>University College Cork – Main Campus</t>
  </si>
  <si>
    <t>UCC Bioeconomy Programme — University College Cork</t>
  </si>
  <si>
    <t>UCC main campus used as verified institutional anchor.</t>
  </si>
  <si>
    <t>University College Dublin – Belfield</t>
  </si>
  <si>
    <t>Bioeconomy Programme — University College Dublin</t>
  </si>
  <si>
    <t>UCD Belfield used as verified higher-education anchor.</t>
  </si>
  <si>
    <t>BiOrbic / University College Dublin – Belfield</t>
  </si>
  <si>
    <t>BiOrbic Programme — University College Dublin</t>
  </si>
  <si>
    <t>UCD Belfield used as verified programme/provider anchor.</t>
  </si>
  <si>
    <t>BiOrbic Bioeconomy Research Centre – UCD Belfield</t>
  </si>
  <si>
    <t>BiOrbic Education Activity — UCD</t>
  </si>
  <si>
    <t>BiOrbic's UCD base used as physical anchor.</t>
  </si>
  <si>
    <t>SETU – Cork Road Campus</t>
  </si>
  <si>
    <t>Waterford</t>
  </si>
  <si>
    <t>Sustainable Agri-Food Systems — SETU Waterford</t>
  </si>
  <si>
    <t>SETU Cork Road Campus used as verified delivery anchor.</t>
  </si>
  <si>
    <t>Bioeconomy Programme — UCC</t>
  </si>
  <si>
    <t>UCC main campus used as verified institutional location.</t>
  </si>
  <si>
    <t>Bioeconomy Programme — UCD</t>
  </si>
  <si>
    <t>UCD Belfield used as programme anchor.</t>
  </si>
  <si>
    <t>Trinity College Dublin – NatPro / School of Pharmacy</t>
  </si>
  <si>
    <t>NatPro / Pharmacy Programme — Trinity College Dublin</t>
  </si>
  <si>
    <t>Trinity College Dublin used as verified provider anchor.</t>
  </si>
  <si>
    <t>National Bioeconomy Activity — Distributed</t>
  </si>
  <si>
    <t>No single defensible physical delivery site; coordinates intentionally omitted.</t>
  </si>
  <si>
    <t>Hazel and Davi's Wicklow Farm</t>
  </si>
  <si>
    <t>Not publicly specified</t>
  </si>
  <si>
    <t>Wicklow</t>
  </si>
  <si>
    <t>Physical Point – Activity Site</t>
  </si>
  <si>
    <t>Syntropic Agroforestry Course — Wicklow</t>
  </si>
  <si>
    <t>County-level farm/activity location verified; exact public site coordinate not sufficiently robust.</t>
  </si>
  <si>
    <t>IKC3 Headquarters – MTU Kerry North Campus</t>
  </si>
  <si>
    <t>IKC3 Programme — MTU Kerry North Campus</t>
  </si>
  <si>
    <t>IKC3 headquarters used as verified institutional anchor.</t>
  </si>
  <si>
    <t>UCD Belfield used as higher-education provider anchor.</t>
  </si>
  <si>
    <t>National activity without one defensible physical location.</t>
  </si>
  <si>
    <t>Leave No Trace Ireland – Castlebar Street</t>
  </si>
  <si>
    <t>Westport</t>
  </si>
  <si>
    <t>Mayo</t>
  </si>
  <si>
    <t>Leave No Trace Ireland Programme — Westport</t>
  </si>
  <si>
    <t>Leave No Trace Ireland's published Westport base used.</t>
  </si>
  <si>
    <t>TeachNet Ireland Resource — The Digital Hub</t>
  </si>
  <si>
    <t>TeachNet Ireland's Dublin base used as provider anchor.</t>
  </si>
  <si>
    <t>ATU Galway City – Dublin Road Campus</t>
  </si>
  <si>
    <t>Bioeconomy Programme — ATU Galway</t>
  </si>
  <si>
    <t>ATU Galway City Dublin Road Campus used as verified programme anchor.</t>
  </si>
  <si>
    <t>TUS Thurles Campus – provisional provider anchor</t>
  </si>
  <si>
    <t>Thurles</t>
  </si>
  <si>
    <t>Tipperary</t>
  </si>
  <si>
    <t>GIS in Forestry — TUS Thurles</t>
  </si>
  <si>
    <t>TUS Thurles used provisionally as provider anchor; original course/provider attribution requires further clarification.</t>
  </si>
  <si>
    <t>Oide – Monaghan Education Centre</t>
  </si>
  <si>
    <t>Monaghan</t>
  </si>
  <si>
    <t>Oide Programme — Monaghan</t>
  </si>
  <si>
    <t>Oide administrative host location used as programme anchor.</t>
  </si>
  <si>
    <t>Research Ireland – Three Park Place</t>
  </si>
  <si>
    <t>Research Ireland Programme — Dublin</t>
  </si>
  <si>
    <t>Research Ireland headquarters used as administrative/provider anchor.</t>
  </si>
  <si>
    <t>An Taisce / Green-Schools – 5 Foster Place</t>
  </si>
  <si>
    <t>Green-Schools Resource — An Taisce</t>
  </si>
  <si>
    <t>An Taisce Green-Schools office used as provider anchor.</t>
  </si>
  <si>
    <t>Pocket Forests – The Digital Hub</t>
  </si>
  <si>
    <t>Pocket Forests — Dublin</t>
  </si>
  <si>
    <t>Pocket Forests' published Dublin base used as physical provider anchor.</t>
  </si>
  <si>
    <t>Marine Institute Explorers Education Programme</t>
  </si>
  <si>
    <t>Explorers Education Programme — Marine Institute</t>
  </si>
  <si>
    <t>Marine Institute Galway base used; programme itself is nationally delivered.</t>
  </si>
  <si>
    <t>BioBeo Coordinator – University College Dublin</t>
  </si>
  <si>
    <t>BioBeo Resource — UCD</t>
  </si>
  <si>
    <t>BioBeo Irish coordination/provider anchor at UCD used.</t>
  </si>
  <si>
    <t>Education Resource — Drumcondra Education Support Centre</t>
  </si>
  <si>
    <t>Drumcondra Education Support Centre used as verified delivery/provider anchor.</t>
  </si>
  <si>
    <t>An Taisce Green-Schools Dublin office used as provider anchor.</t>
  </si>
  <si>
    <t>Microsoft Dream Space – One Microsoft Place</t>
  </si>
  <si>
    <t>Leopardstown</t>
  </si>
  <si>
    <t>Dream Space — Microsoft Ireland</t>
  </si>
  <si>
    <t>Microsoft One Microsoft Place used as verified programme/provider anchor.</t>
  </si>
  <si>
    <t>GIY – GROW HQ</t>
  </si>
  <si>
    <t>GIY Resource — GROW HQ, Waterford</t>
  </si>
  <si>
    <t>GIY's GROW HQ used as verified provider anchor.</t>
  </si>
  <si>
    <t>Trócaire Head Office</t>
  </si>
  <si>
    <t>Trócaire Education Resource — Maynooth</t>
  </si>
  <si>
    <t>Trócaire head office used as verified provider anchor.</t>
  </si>
  <si>
    <t>BEST Network / BiOrbic – UCD O'Brien Centre for Science</t>
  </si>
  <si>
    <t>BEST Network Resource — BiOrbic, UCD</t>
  </si>
  <si>
    <t>BiOrbic/UCD used as verified Irish network/provider anchor.</t>
  </si>
  <si>
    <t>CÚRAM Education Resource — University of Galway</t>
  </si>
  <si>
    <t>CÚRAM's University of Galway location used as provider anchor.</t>
  </si>
  <si>
    <t>MyGug / AmuGreen</t>
  </si>
  <si>
    <t>Clonakilty</t>
  </si>
  <si>
    <t>MyGug / AmuGreen — Clonakilty</t>
  </si>
  <si>
    <t>Clonakilty organisational base verified; coordinate represents locality rather than exact office entrance.</t>
  </si>
  <si>
    <t>ISSN Resource — National / Distributed</t>
  </si>
  <si>
    <t>National school-network resource; no single physical provider point assigned.</t>
  </si>
  <si>
    <t>National school-network resource; coordinates intentionally omitted.</t>
  </si>
  <si>
    <t>Distributed national school activity with no single physical site.</t>
  </si>
  <si>
    <t>Distributed national school-network activity.</t>
  </si>
  <si>
    <t>National network resource with no defensible single point.</t>
  </si>
  <si>
    <t>National network resource with coordinates intentionally omitted.</t>
  </si>
  <si>
    <t>BiOrbic – UCD O'Brien Centre for Science</t>
  </si>
  <si>
    <t>BiOrbic Resource — UCD</t>
  </si>
  <si>
    <t>BiOrbic's UCD base used as verified provider anchor.</t>
  </si>
  <si>
    <t>Maynooth University – BioBeo Education Anchor</t>
  </si>
  <si>
    <t>BioBeo Education Resource — Maynooth University</t>
  </si>
  <si>
    <t>Maynooth University used as verified education/programme anchor.</t>
  </si>
  <si>
    <t>BiOrbic / AgroCycle – UCD O'Brien Centre for Science</t>
  </si>
  <si>
    <t>AgroCycle Resource — BiOrbic, UCD</t>
  </si>
  <si>
    <t>UCD/BiOrbic used as verified Irish project/resource anchor.</t>
  </si>
  <si>
    <t>Agri Aware – Irish Farm Centre</t>
  </si>
  <si>
    <t>Environmental Innovators — Agri Aware</t>
  </si>
  <si>
    <t>Agri Aware's Irish Farm Centre location used as provider anchor.</t>
  </si>
  <si>
    <t>BiOrbic's UCD base used as verified network/provider anchor.</t>
  </si>
  <si>
    <t>UCD O'Brien Centre for Science used as provider anchor.</t>
  </si>
  <si>
    <t>IKC3 – MTU Kerry North Campus</t>
  </si>
  <si>
    <t>IKC3 Resource — MTU Kerry North Campus</t>
  </si>
  <si>
    <t>IKC3 headquarters used as verified provider anchor.</t>
  </si>
  <si>
    <t>BiOrbic's UCD location used as physical provider anchor.</t>
  </si>
  <si>
    <t>BioBeo / BiOrbic – UCD O'Brien Centre for Science</t>
  </si>
  <si>
    <t>BioBeo/BiOrbic Irish coordination point at UCD used.</t>
  </si>
  <si>
    <t>CBEC Webinars — National / Distributed</t>
  </si>
  <si>
    <t>No single defensible physical delivery point; coordinates intentionally omitted.</t>
  </si>
  <si>
    <t>ESERO / Curious Minds — Research Ireland</t>
  </si>
  <si>
    <t>Natural Capital Ireland – 71 Lower Baggot Street</t>
  </si>
  <si>
    <t>Natural Capital Ireland Resource — Dublin</t>
  </si>
  <si>
    <t>Published Natural Capital Ireland office used as provider anchor.</t>
  </si>
  <si>
    <t>STEAM Education Ltd – Marina Commercial Park</t>
  </si>
  <si>
    <t>Climate Action in a Box — STEAM Education, Cork</t>
  </si>
  <si>
    <t>STEAM Education's Cork office used as verified provider anchor.</t>
  </si>
  <si>
    <t>Oide – Monaghan Education Support Centre</t>
  </si>
  <si>
    <t>Oide Resource — Monaghan</t>
  </si>
  <si>
    <t>Oide administrative host location used as provider anchor.</t>
  </si>
  <si>
    <t>Science &amp; Technology in Action Resource — National</t>
  </si>
  <si>
    <t>Collaborative national resource; no single production/delivery point assigned.</t>
  </si>
  <si>
    <t>Collaborative national resource; coordinates intentionally omitted.</t>
  </si>
  <si>
    <t>Collaborative national resource; no single physical anchor used.</t>
  </si>
  <si>
    <t>Distributed resource involving multiple partners.</t>
  </si>
  <si>
    <t>No single defensible provider location assigned.</t>
  </si>
  <si>
    <t>Multi-partner educational resource; no artificial point created.</t>
  </si>
  <si>
    <t>National resource without one consistent physical origin.</t>
  </si>
  <si>
    <t>Engage with Nature — National / Distributed</t>
  </si>
  <si>
    <t>Resource is nationally accessible; no sufficiently defensible single physical headquarters used.</t>
  </si>
  <si>
    <t>Oide Technology in Education – DCU Alpha</t>
  </si>
  <si>
    <t>Scoilnet Resource — Oide Technology in Education</t>
  </si>
  <si>
    <t>DCU Alpha offices used as verified Scoilnet/Oide Technology provider anchor.</t>
  </si>
  <si>
    <t>DCU Alpha offices used as verified provider anchor.</t>
  </si>
  <si>
    <t>ESERO / Curious Minds Resource — Research Ireland</t>
  </si>
  <si>
    <t>Research Ireland headquarters used as provider/administrative anchor.</t>
  </si>
  <si>
    <t>ISSN ESD CPD Schedule — National / Distributed</t>
  </si>
  <si>
    <t>ISSN activity operates nationally; coordinates intentionally omitted.</t>
  </si>
  <si>
    <t>Irish Bioeconomy Foundation – National Bioeconomy Campus</t>
  </si>
  <si>
    <t>Lisheen / Moyne</t>
  </si>
  <si>
    <t>Physical Point – Project/Organisation</t>
  </si>
  <si>
    <t>National Bioeconomy Campus Initiative — Lisheen</t>
  </si>
  <si>
    <t>National Bioeconomy Campus used as verified physical project anchor.</t>
  </si>
  <si>
    <t>Irish Bioeconomy Foundation headquarters/campus used as project anchor.</t>
  </si>
  <si>
    <t>National Bioeconomy Campus used as verified initiative location.</t>
  </si>
  <si>
    <t>Physical bioeconomy campus used as initiative/project anchor.</t>
  </si>
  <si>
    <t>Irish Bioeconomy Foundation / National Bioeconomy Campus used as verified anchor.</t>
  </si>
  <si>
    <t>National Bioeconomy Campus – Lisheen</t>
  </si>
  <si>
    <t>Physical Point – Project Site</t>
  </si>
  <si>
    <t>Bioeconomy Project — National Bioeconomy Campus, Lisheen</t>
  </si>
  <si>
    <t>National Bioeconomy Campus used as verified project/demonstration location.</t>
  </si>
  <si>
    <t>BiOrbic Project — UCD</t>
  </si>
  <si>
    <t>BiOrbic's UCD base used as coordinating/provider anchor.</t>
  </si>
  <si>
    <t>UCD O'Brien Centre for Science used as verified coordination anchor.</t>
  </si>
  <si>
    <t>MTU Kerry North Campus – CircBio</t>
  </si>
  <si>
    <t>CircBio Project — MTU Kerry</t>
  </si>
  <si>
    <t>MTU Kerry North Campus used as CircBio institutional anchor.</t>
  </si>
  <si>
    <t>BiOrbic's UCD location used as project/provider anchor.</t>
  </si>
  <si>
    <t>UCD used as verified coordinating institution.</t>
  </si>
  <si>
    <t>Mid-West Regional Living Lab</t>
  </si>
  <si>
    <t>Regional / Distributed</t>
  </si>
  <si>
    <t>Clare; Limerick; Tipperary</t>
  </si>
  <si>
    <t>Distributed – Regional</t>
  </si>
  <si>
    <t>SOILCRATES — Mid-West Living Lab</t>
  </si>
  <si>
    <t>Living Lab operates across Clare, Limerick and Tipperary; no single point used.</t>
  </si>
  <si>
    <t>Loop Head Peninsula</t>
  </si>
  <si>
    <t>Kilkee / Loop Head</t>
  </si>
  <si>
    <t>Clare</t>
  </si>
  <si>
    <t>Loop Head Bioeconomy Activity — County Clare</t>
  </si>
  <si>
    <t>Loop Head area used as activity-site anchor; coordinate represents area rather than exact building.</t>
  </si>
  <si>
    <t>TUS Athlone Campus</t>
  </si>
  <si>
    <t>Athlone</t>
  </si>
  <si>
    <t>Westmeath</t>
  </si>
  <si>
    <t>CAgriLab — TUS Athlone</t>
  </si>
  <si>
    <t>TUS Athlone Campus used as verified Irish institutional anchor.</t>
  </si>
  <si>
    <t>Shannon ABC – MTU Kerry North Campus</t>
  </si>
  <si>
    <t>Shannon ABC Project — MTU Kerry</t>
  </si>
  <si>
    <t>Shannon ABC institutional base at MTU Kerry used.</t>
  </si>
  <si>
    <t>MTU Kerry North Campus used as provider/research anchor.</t>
  </si>
  <si>
    <t>CABR – MTU Kerry North Campus</t>
  </si>
  <si>
    <t>CABR Project — MTU Kerry</t>
  </si>
  <si>
    <t>MTU Kerry location used as verified research-centre anchor for this record.</t>
  </si>
  <si>
    <t>CircBio's MTU Kerry base used as institutional project anchor.</t>
  </si>
  <si>
    <t>MTU Kerry North Campus used as verified project-provider anchor.</t>
  </si>
  <si>
    <t>CircBio institutional base used as physical anchor.</t>
  </si>
  <si>
    <t>MTU Kerry North Campus used as verified coordinating anchor.</t>
  </si>
  <si>
    <t>VistaMilk – Teagasc Moorepark</t>
  </si>
  <si>
    <t>Fermoy</t>
  </si>
  <si>
    <t>Physical Point – Research Site</t>
  </si>
  <si>
    <t>VistaMilk — Teagasc Moorepark</t>
  </si>
  <si>
    <t>Teagasc Moorepark is the verified research/project location.</t>
  </si>
  <si>
    <t>Bioeconomy Project — University of Galway</t>
  </si>
  <si>
    <t>University of Galway used as verified institutional project anchor.</t>
  </si>
  <si>
    <t>MTU Kerry North Campus used as project/provider anchor.</t>
  </si>
  <si>
    <t>Cork; Kerry</t>
  </si>
  <si>
    <t>Circular Bioeconomy Cluster South-West — Cork &amp; Kerry</t>
  </si>
  <si>
    <t>Regional cluster spanning Cork and Kerry; no artificial single point assigned.</t>
  </si>
  <si>
    <t>EU Just Transition Fund Territory</t>
  </si>
  <si>
    <t>Laois; Longford; Offaly; Westmeath; Roscommon; Tipperary</t>
  </si>
  <si>
    <t>EU Just Transition Fund Territory — Midlands</t>
  </si>
  <si>
    <t>Multi-county programme territory; coordinates intentionally omitted.</t>
  </si>
  <si>
    <t>Shinagh Farm – Farm Zero C Demonstration Farm</t>
  </si>
  <si>
    <t>Bandon</t>
  </si>
  <si>
    <t>Farm Zero C — Shinagh Farm, Bandon</t>
  </si>
  <si>
    <t>Actual demonstration farm used instead of coordinating-university headquarters.</t>
  </si>
  <si>
    <t>BiOrbic's UCD base used as verified coordinating anchor.</t>
  </si>
  <si>
    <t>BioScaleUp — National Bioeconomy Campus</t>
  </si>
  <si>
    <t>National Bioeconomy Campus used because project scale-up activity occurs there.</t>
  </si>
  <si>
    <t>Multi-county programme territory; no single point is spatially representative.</t>
  </si>
  <si>
    <t>TUS Moylish Campus</t>
  </si>
  <si>
    <t>TUS Bioeconomy Project — Moylish Campus</t>
  </si>
  <si>
    <t>TUS Moylish used as verified institutional project anchor.</t>
  </si>
  <si>
    <t>Shared Island / Cross-border</t>
  </si>
  <si>
    <t>Cross-border / Distributed</t>
  </si>
  <si>
    <t>Multiple counties</t>
  </si>
  <si>
    <t>Ireland / Northern Ireland</t>
  </si>
  <si>
    <t>Distributed – Cross-border</t>
  </si>
  <si>
    <t>Shared Island Bioeconomy Initiative — Cross-border</t>
  </si>
  <si>
    <t>Cross-border activity spans Ireland and Northern Ireland; coordinates omitted.</t>
  </si>
  <si>
    <t>Mount Lucas</t>
  </si>
  <si>
    <t>Offaly</t>
  </si>
  <si>
    <t>Bioeconomy Activity — Mount Lucas</t>
  </si>
  <si>
    <t>Mount Lucas used as activity-area anchor; coordinate represents the site/locality.</t>
  </si>
  <si>
    <t>CircleBio-P / Bioeconomy Project — Lisheen</t>
  </si>
  <si>
    <t>National Bioeconomy Campus used because scale-up/project activity occurs there.</t>
  </si>
  <si>
    <t>Multi-partner / Distributed</t>
  </si>
  <si>
    <t>Multi-partner Bioeconomy Initiative — Distributed</t>
  </si>
  <si>
    <t>Multi-partner national initiative without one defensible physical site.</t>
  </si>
  <si>
    <t>Circular Economy Project — Rediscovery Centre, Ballymun</t>
  </si>
  <si>
    <t>Rediscovery Centre's Boiler House used as the verified physical project/activity location.</t>
  </si>
  <si>
    <t>I-Form Research Centre – University College Dublin</t>
  </si>
  <si>
    <t>I-Form Project — University College Dublin</t>
  </si>
  <si>
    <t>I-Form's UCD institutional base used as verified project anchor.</t>
  </si>
  <si>
    <t>Birr Castle Demesne</t>
  </si>
  <si>
    <t>Birr</t>
  </si>
  <si>
    <t>Bioeconomy Activity — Birr Castle Demesne</t>
  </si>
  <si>
    <t>Birr Castle Demesne used as verified physical activity/site anchor.</t>
  </si>
  <si>
    <t>Dundrum</t>
  </si>
  <si>
    <t>Bioeconomy Activity — Airfield Estate</t>
  </si>
  <si>
    <t>Airfield Estate used as verified physical project/activity location.</t>
  </si>
  <si>
    <t>UCC Bioeconomy Project — University College Cork</t>
  </si>
  <si>
    <t>UCC main campus used as verified institutional/project anchor.</t>
  </si>
  <si>
    <t>UCC main campus used as verified coordinating/provider anchor.</t>
  </si>
  <si>
    <t>Irish Tree Explorers Network — UCC</t>
  </si>
  <si>
    <t>UCC used as the institutional anchor for the national network.</t>
  </si>
  <si>
    <t>Dundalk Institute of Technology – Main Campus</t>
  </si>
  <si>
    <t>Dundalk</t>
  </si>
  <si>
    <t>Louth</t>
  </si>
  <si>
    <t>H2O Heroes — Dundalk Institute of Technology</t>
  </si>
  <si>
    <t>DkIT main campus used as verified programme/project anchor.</t>
  </si>
  <si>
    <t>University of Limerick – Main Campus</t>
  </si>
  <si>
    <t>Castletroy</t>
  </si>
  <si>
    <t>ROOT — University of Limerick</t>
  </si>
  <si>
    <t>University of Limerick Green Campus used as project/activity anchor.</t>
  </si>
  <si>
    <t>Teagasc / VistaMilk – Moorepark Research Centre</t>
  </si>
  <si>
    <t>VistaMilk Project — Teagasc Moorepark</t>
  </si>
  <si>
    <t>Moorepark is the verified research location for the project.</t>
  </si>
  <si>
    <t>Carrowbeg River – Westport</t>
  </si>
  <si>
    <t>Testing the Waters — Westport</t>
  </si>
  <si>
    <t>Westport/Carrowbeg River used as actual project-area anchor; coordinate represents locality/project area.</t>
  </si>
  <si>
    <t>Seven Catchments / Distributed</t>
  </si>
  <si>
    <t>Wicklow; Dublin; Meath; Monaghan; Limerick; Clare; Cork</t>
  </si>
  <si>
    <t>Eco Showboat CATCHMENTS — Seven Catchments</t>
  </si>
  <si>
    <t>Project operated across multiple catchments; no single point assigned.</t>
  </si>
  <si>
    <t>Energize — Schools across Ireland</t>
  </si>
  <si>
    <t>National school-based programme; coordinates intentionally omitted.</t>
  </si>
  <si>
    <t>SmartRoots — University College Cork</t>
  </si>
  <si>
    <t>UCC used as verified institutional/project anchor.</t>
  </si>
  <si>
    <t>University of Galway – Main Campus</t>
  </si>
  <si>
    <t>Seed Pop! — University of Galway</t>
  </si>
  <si>
    <t>University of Galway used as verified institutional anchor.</t>
  </si>
  <si>
    <t>Kinia – Guinness Enterprise Centre</t>
  </si>
  <si>
    <t>Renewable Energy Generation: Hydrogen — Kinia</t>
  </si>
  <si>
    <t>Kinia's Dublin base used as provider/project anchor.</t>
  </si>
  <si>
    <t>National Youth Council of Ireland – 3 Montague Street</t>
  </si>
  <si>
    <t>Climate Youth Delegate Programme — NYCI</t>
  </si>
  <si>
    <t>National Youth Council of Ireland headquarters used as administrative anchor.</t>
  </si>
  <si>
    <t>Cill Ulta – Centre for Sustainability</t>
  </si>
  <si>
    <t>Falcarragh</t>
  </si>
  <si>
    <t>Donegal</t>
  </si>
  <si>
    <t>Physical Point – Organisation</t>
  </si>
  <si>
    <t>Cill Ulta — Falcarragh, Donegal</t>
  </si>
  <si>
    <t>Cill Ulta's physical sustainability centre used as verified organisation location.</t>
  </si>
  <si>
    <t>CIRCULÉIRE / Irish Manufacturing Research – Rathcoole</t>
  </si>
  <si>
    <t>Rathcoole</t>
  </si>
  <si>
    <t>CIRCULÉIRE — Irish Manufacturing Research</t>
  </si>
  <si>
    <t>IMR/CIRCULÉIRE physical base at Rathcoole used as organisation/network anchor.</t>
  </si>
  <si>
    <t>Teagasc NASRIC – Johnstown Castle</t>
  </si>
  <si>
    <t>Johnstown</t>
  </si>
  <si>
    <t>Wexford</t>
  </si>
  <si>
    <t>NASRIC — Teagasc Johnstown Castle</t>
  </si>
  <si>
    <t>Teagasc Johnstown Castle used as verified research-centre location.</t>
  </si>
  <si>
    <t>Food for Health Ireland – University College Dublin</t>
  </si>
  <si>
    <t>Food for Health Ireland — UCD</t>
  </si>
  <si>
    <t>UCD used as verified institutional headquarters/research anchor.</t>
  </si>
  <si>
    <t>Premier Green Energy – Thurles HQ</t>
  </si>
  <si>
    <t>Premier Green Energy — Thurles</t>
  </si>
  <si>
    <t>Published Thurles organisational headquarters used as physical anchor.</t>
  </si>
  <si>
    <t>BioConnect Innovation Centre – M-TEK 1</t>
  </si>
  <si>
    <t>BioConnect Innovation Centre — Monaghan</t>
  </si>
  <si>
    <t>BioConnect's M-TEK Monaghan location used as verified physical organisation anchor.</t>
  </si>
  <si>
    <t>Irish Rural Link – Moate Business Park</t>
  </si>
  <si>
    <t>Moate</t>
  </si>
  <si>
    <t>Irish Rural Link — Moate</t>
  </si>
  <si>
    <t>Moate Business Park used as verified organisational headquarters.</t>
  </si>
  <si>
    <t>IMaR Research Centre – MTU Kerry Campus</t>
  </si>
  <si>
    <t>Physical Point – Research Centre</t>
  </si>
  <si>
    <t>IMaR — MTU Kerry</t>
  </si>
  <si>
    <t>MTU Kerry used as verified research-centre location.</t>
  </si>
  <si>
    <t>CABR – TUS Limerick &amp; MTU Kerry</t>
  </si>
  <si>
    <t>Limerick / Tralee</t>
  </si>
  <si>
    <t>Limerick; Kerry</t>
  </si>
  <si>
    <t>Distributed – Multi-site</t>
  </si>
  <si>
    <t>CABR — Limerick &amp; Tralee</t>
  </si>
  <si>
    <t>CABR operates from both TUS Limerick and MTU Kerry; no single coordinate used.</t>
  </si>
  <si>
    <t>CircAB – TUS Moylish Campus</t>
  </si>
  <si>
    <t>CircAB — TUS Moylish</t>
  </si>
  <si>
    <t>TUS Moylish Campus used as verified research-centre anchor.</t>
  </si>
  <si>
    <t>SUSFERM – University College Cork</t>
  </si>
  <si>
    <t>SUSFERM — University College Cork</t>
  </si>
  <si>
    <t>UCC used as verified institutional/research-centre anchor.</t>
  </si>
  <si>
    <t>Agriculture, Food Systems &amp; Bioeconomy Research Centre – Ryan Institute</t>
  </si>
  <si>
    <t>Agriculture, Food Systems &amp; Bioeconomy Research Centre — University of Galway</t>
  </si>
  <si>
    <t>Ryan Institute/University of Galway used as verified research anchor.</t>
  </si>
  <si>
    <t>Circular Bioeconomy Research Group (CircBio) – MTU Kerry Campus</t>
  </si>
  <si>
    <t>CircBio — MTU Kerry</t>
  </si>
  <si>
    <t>MTU Kerry North Campus used as verified CircBio research-group location.</t>
  </si>
  <si>
    <t>Government of Ireland – Bioeconomy Implementation and Development Group</t>
  </si>
  <si>
    <t>Bioeconomy Implementation and Development Group — National</t>
  </si>
  <si>
    <t>Interdepartmental national coordination body; no single headquarters point assigned.</t>
  </si>
  <si>
    <t>Physical Point – Network Anchor</t>
  </si>
  <si>
    <t>Sustainability Professionals Network Ireland — IKC3</t>
  </si>
  <si>
    <t>IKC3 headquarters at MTU Kerry used as administrative network anchor.</t>
  </si>
  <si>
    <t>Oide — Monaghan</t>
  </si>
  <si>
    <t>Monaghan Education Support Centre used as Oide's administrative physical anchor.</t>
  </si>
  <si>
    <t>Scoilnet / Oide Technology in Education – DCU Alpha</t>
  </si>
  <si>
    <t>Scoilnet — Oide Technology in Education</t>
  </si>
  <si>
    <t>DCU Alpha used as verified Scoilnet/Oide Technology administrative location.</t>
  </si>
  <si>
    <t>Taighde Éireann – Research Ireland, Three Park Place</t>
  </si>
  <si>
    <t>Research Ireland — Dublin</t>
  </si>
  <si>
    <t>Three Park Place used as verified Research Ireland headquarters.</t>
  </si>
  <si>
    <t>Research Ireland Discover Centre Network — National</t>
  </si>
  <si>
    <t>Network comprises physical centres across Ireland; no single network coordinate assigned.</t>
  </si>
  <si>
    <t>Record_Count</t>
  </si>
  <si>
    <t>Cavan</t>
  </si>
  <si>
    <t>Kilkenny</t>
  </si>
  <si>
    <t>Laois</t>
  </si>
  <si>
    <t>Leitrim</t>
  </si>
  <si>
    <t>Longford</t>
  </si>
  <si>
    <t>Meath</t>
  </si>
  <si>
    <t>Roscommon</t>
  </si>
  <si>
    <t>Sligo</t>
  </si>
  <si>
    <t>Total</t>
  </si>
  <si>
    <t>Audience_Covered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</si>
</sst>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2]\ #,##0;[Red]\-[$€-2]\ #,##0"/>
    <numFmt numFmtId="165" formatCode="&quot;₹&quot;#,##0.00"/>
    <numFmt numFmtId="166" formatCode="[$-F800]dddd\,\ mmmm\ dd\,\ yyyy"/>
    <numFmt numFmtId="167" formatCode="yyyy\-mm\-dd"/>
    <numFmt numFmtId="168" formatCode="yyyy\-mm\-dd;@"/>
  </numFmts>
  <fonts count="19" x14ac:knownFonts="1">
    <font>
      <sz val="11"/>
      <color theme="1"/>
      <name val="Calibri"/>
    </font>
    <font>
      <b/>
      <sz val="11"/>
      <color theme="1"/>
      <name val="Calibri"/>
      <family val="2"/>
    </font>
    <font>
      <sz val="11"/>
      <color theme="10"/>
      <name val="Calibri"/>
      <family val="2"/>
    </font>
    <font>
      <sz val="11"/>
      <color rgb="FF000000"/>
      <name val="Calibri"/>
      <family val="2"/>
    </font>
    <font>
      <b/>
      <sz val="11"/>
      <color rgb="FF000000"/>
      <name val="Calibri"/>
      <family val="2"/>
    </font>
    <font>
      <sz val="11"/>
      <color theme="1"/>
      <name val="Calibri"/>
      <family val="2"/>
    </font>
    <font>
      <sz val="10"/>
      <color theme="1"/>
      <name val="Arial"/>
      <family val="2"/>
    </font>
    <font>
      <b/>
      <sz val="10"/>
      <color theme="1"/>
      <name val="Arial"/>
      <family val="2"/>
    </font>
    <font>
      <b/>
      <sz val="15"/>
      <color theme="3"/>
      <name val="Calibri"/>
      <family val="2"/>
    </font>
    <font>
      <b/>
      <sz val="11"/>
      <color theme="1"/>
      <name val="Arial"/>
      <family val="2"/>
    </font>
    <font>
      <sz val="11"/>
      <color theme="1"/>
      <name val="Arial"/>
      <family val="2"/>
    </font>
    <font>
      <b/>
      <sz val="12"/>
      <color theme="3"/>
      <name val="Calibri"/>
      <family val="2"/>
    </font>
    <font>
      <sz val="15"/>
      <color theme="1"/>
      <name val="Calibri"/>
      <family val="2"/>
    </font>
    <font>
      <sz val="11"/>
      <color rgb="FF000000"/>
      <name val="Arial"/>
      <family val="2"/>
    </font>
    <font>
      <sz val="11"/>
      <color rgb="FFFFFFFF"/>
      <name val="Calibri"/>
      <family val="2"/>
    </font>
    <font>
      <b/>
      <sz val="11"/>
      <color rgb="FFFFFFFF"/>
      <name val="Calibri"/>
      <family val="2"/>
    </font>
    <font>
      <b/>
      <sz val="18"/>
      <color theme="1"/>
      <name val="Calibri"/>
      <family val="2"/>
    </font>
    <font>
      <b/>
      <sz val="22"/>
      <color rgb="FF416200"/>
      <name val="Calibri"/>
      <family val="2"/>
    </font>
    <font>
      <sz val="10"/>
      <color theme="1"/>
      <name val="Arial Unicode MS"/>
      <family val="2"/>
    </font>
  </fonts>
  <fills count="5">
    <fill>
      <patternFill patternType="none"/>
    </fill>
    <fill>
      <patternFill patternType="gray125"/>
    </fill>
    <fill>
      <patternFill patternType="solid">
        <fgColor rgb="FF1F4E78"/>
      </patternFill>
    </fill>
    <fill>
      <patternFill patternType="solid">
        <fgColor rgb="FF5B9BD5"/>
      </patternFill>
    </fill>
    <fill>
      <patternFill patternType="solid">
        <fgColor rgb="FFEEF6FB"/>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right/>
      <top/>
      <bottom style="thick">
        <color theme="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2" fillId="0" borderId="0" applyNumberFormat="0" applyFill="0" applyBorder="0" applyAlignment="0" applyProtection="0">
      <alignment vertical="top"/>
    </xf>
    <xf numFmtId="0" fontId="8" fillId="0" borderId="2" applyNumberFormat="0" applyFill="0" applyAlignment="0" applyProtection="0"/>
  </cellStyleXfs>
  <cellXfs count="144">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horizontal="left" vertical="top" wrapText="1"/>
    </xf>
    <xf numFmtId="0" fontId="1" fillId="0" borderId="0" xfId="0" applyFont="1" applyAlignment="1">
      <alignment horizontal="left" vertical="top" wrapText="1"/>
    </xf>
    <xf numFmtId="0" fontId="1" fillId="0" borderId="0" xfId="0" applyFont="1"/>
    <xf numFmtId="0" fontId="1" fillId="0" borderId="0" xfId="0" applyFont="1" applyAlignment="1">
      <alignment wrapText="1"/>
    </xf>
    <xf numFmtId="0" fontId="2" fillId="0" borderId="0" xfId="1" applyAlignment="1"/>
    <xf numFmtId="0" fontId="11" fillId="0" borderId="0" xfId="0" applyFont="1" applyAlignment="1">
      <alignment horizontal="center" vertical="center" wrapText="1"/>
    </xf>
    <xf numFmtId="0" fontId="0" fillId="0" borderId="0" xfId="0" applyAlignment="1">
      <alignment vertical="top"/>
    </xf>
    <xf numFmtId="0" fontId="0" fillId="0" borderId="0" xfId="0" applyAlignment="1">
      <alignment vertical="center"/>
    </xf>
    <xf numFmtId="0" fontId="0" fillId="0" borderId="0" xfId="0" applyAlignment="1">
      <alignment vertical="center" wrapText="1"/>
    </xf>
    <xf numFmtId="0" fontId="1" fillId="0" borderId="0" xfId="0" applyFont="1" applyAlignment="1">
      <alignment vertical="center" wrapText="1"/>
    </xf>
    <xf numFmtId="0" fontId="11" fillId="0" borderId="0" xfId="0" applyFont="1" applyAlignment="1">
      <alignment horizontal="center" vertical="top" wrapText="1"/>
    </xf>
    <xf numFmtId="0" fontId="0" fillId="0" borderId="1" xfId="0" applyBorder="1" applyAlignment="1">
      <alignment vertical="top" wrapText="1"/>
    </xf>
    <xf numFmtId="0" fontId="1" fillId="0" borderId="1" xfId="0" applyFont="1" applyBorder="1" applyAlignment="1">
      <alignment vertical="top" wrapText="1"/>
    </xf>
    <xf numFmtId="0" fontId="1" fillId="0" borderId="4" xfId="0" applyFont="1" applyBorder="1" applyAlignment="1">
      <alignment vertical="top" wrapText="1"/>
    </xf>
    <xf numFmtId="0" fontId="0" fillId="0" borderId="4" xfId="0" applyBorder="1" applyAlignment="1">
      <alignment vertical="top" wrapText="1"/>
    </xf>
    <xf numFmtId="0" fontId="0" fillId="0" borderId="1" xfId="0" applyBorder="1" applyAlignment="1">
      <alignment horizontal="right" vertical="top" wrapText="1"/>
    </xf>
    <xf numFmtId="0" fontId="1" fillId="0" borderId="0" xfId="0" applyFont="1" applyAlignment="1">
      <alignment vertical="top" wrapText="1"/>
    </xf>
    <xf numFmtId="0" fontId="0" fillId="0" borderId="0" xfId="0" applyAlignment="1">
      <alignment horizontal="right" vertical="top" wrapText="1"/>
    </xf>
    <xf numFmtId="0" fontId="0" fillId="0" borderId="4" xfId="0" applyBorder="1" applyAlignment="1">
      <alignment horizontal="right" vertical="top" wrapText="1"/>
    </xf>
    <xf numFmtId="166" fontId="0" fillId="0" borderId="0" xfId="0" applyNumberFormat="1" applyAlignment="1">
      <alignment vertical="top" wrapText="1"/>
    </xf>
    <xf numFmtId="0" fontId="0" fillId="0" borderId="5" xfId="0" applyBorder="1"/>
    <xf numFmtId="0" fontId="0" fillId="0" borderId="5" xfId="0" applyBorder="1" applyAlignment="1">
      <alignment vertical="center"/>
    </xf>
    <xf numFmtId="0" fontId="5" fillId="0" borderId="0" xfId="0" applyFont="1"/>
    <xf numFmtId="168" fontId="0" fillId="0" borderId="0" xfId="0" applyNumberFormat="1" applyAlignment="1">
      <alignment wrapText="1"/>
    </xf>
    <xf numFmtId="168" fontId="0" fillId="0" borderId="0" xfId="0" applyNumberFormat="1"/>
    <xf numFmtId="0" fontId="1" fillId="0" borderId="6" xfId="0" applyFont="1" applyBorder="1" applyAlignment="1">
      <alignment vertical="center" wrapText="1"/>
    </xf>
    <xf numFmtId="0" fontId="0" fillId="0" borderId="6" xfId="0" applyBorder="1" applyAlignment="1">
      <alignment vertical="center" wrapText="1"/>
    </xf>
    <xf numFmtId="168" fontId="0" fillId="0" borderId="6" xfId="0" applyNumberFormat="1" applyBorder="1" applyAlignment="1">
      <alignment vertical="center" wrapText="1"/>
    </xf>
    <xf numFmtId="0" fontId="1" fillId="0" borderId="7" xfId="0" applyFont="1" applyBorder="1" applyAlignment="1">
      <alignment vertical="center" wrapText="1"/>
    </xf>
    <xf numFmtId="0" fontId="0" fillId="0" borderId="7" xfId="0" applyBorder="1" applyAlignment="1">
      <alignment vertical="center" wrapText="1"/>
    </xf>
    <xf numFmtId="168" fontId="0" fillId="0" borderId="7" xfId="0" applyNumberFormat="1" applyBorder="1" applyAlignment="1">
      <alignment vertical="center" wrapText="1"/>
    </xf>
    <xf numFmtId="0" fontId="0" fillId="0" borderId="0" xfId="0" pivotButton="1"/>
    <xf numFmtId="0" fontId="0" fillId="0" borderId="0" xfId="0" applyAlignment="1">
      <alignment horizontal="left"/>
    </xf>
    <xf numFmtId="0" fontId="3" fillId="0" borderId="6" xfId="0" applyFont="1" applyBorder="1" applyAlignment="1">
      <alignment horizontal="center" vertical="center" wrapText="1"/>
    </xf>
    <xf numFmtId="0" fontId="14" fillId="0" borderId="6" xfId="0" applyFont="1" applyBorder="1" applyAlignment="1">
      <alignment horizontal="center" vertical="center" wrapText="1"/>
    </xf>
    <xf numFmtId="0" fontId="15" fillId="0" borderId="6" xfId="0" applyFont="1" applyBorder="1" applyAlignment="1">
      <alignment horizontal="center" vertical="center" wrapText="1"/>
    </xf>
    <xf numFmtId="0" fontId="4"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1" fillId="0" borderId="6" xfId="0" applyFont="1" applyBorder="1"/>
    <xf numFmtId="0" fontId="5" fillId="0" borderId="6" xfId="0" applyFont="1" applyBorder="1"/>
    <xf numFmtId="0" fontId="18" fillId="0" borderId="6" xfId="0" applyFont="1" applyBorder="1"/>
    <xf numFmtId="10" fontId="18" fillId="0" borderId="6" xfId="0" applyNumberFormat="1" applyFont="1" applyBorder="1"/>
    <xf numFmtId="49" fontId="18" fillId="0" borderId="6" xfId="0" applyNumberFormat="1" applyFont="1" applyBorder="1"/>
    <xf numFmtId="0" fontId="0" fillId="0" borderId="5" xfId="0" applyBorder="1" applyAlignment="1">
      <alignment horizontal="center" vertical="center"/>
    </xf>
    <xf numFmtId="0" fontId="3" fillId="0" borderId="22" xfId="0" applyFont="1" applyBorder="1" applyAlignment="1">
      <alignment horizontal="center" vertical="center" wrapText="1"/>
    </xf>
    <xf numFmtId="0" fontId="14" fillId="0" borderId="22" xfId="0" applyFont="1" applyBorder="1" applyAlignment="1">
      <alignment horizontal="center" vertical="center" wrapText="1"/>
    </xf>
    <xf numFmtId="0" fontId="15" fillId="0" borderId="22" xfId="0" applyFont="1" applyBorder="1" applyAlignment="1">
      <alignment horizontal="center" vertical="center" wrapText="1"/>
    </xf>
    <xf numFmtId="0" fontId="11" fillId="0" borderId="5" xfId="0" applyFont="1" applyBorder="1" applyAlignment="1">
      <alignment horizontal="center" vertical="top" wrapText="1"/>
    </xf>
    <xf numFmtId="0" fontId="0" fillId="4" borderId="5" xfId="0" applyFill="1" applyBorder="1" applyAlignment="1">
      <alignment horizontal="center" vertical="center"/>
    </xf>
    <xf numFmtId="0" fontId="8" fillId="4" borderId="24" xfId="2" applyFill="1" applyBorder="1" applyAlignment="1">
      <alignment horizontal="center" vertical="center"/>
    </xf>
    <xf numFmtId="0" fontId="0" fillId="0" borderId="0" xfId="0" applyAlignment="1">
      <alignment horizontal="center" vertical="center"/>
    </xf>
    <xf numFmtId="0" fontId="8" fillId="4" borderId="24" xfId="2" applyFill="1" applyBorder="1" applyAlignment="1">
      <alignment horizontal="center" vertical="center" wrapText="1"/>
    </xf>
    <xf numFmtId="166" fontId="8" fillId="4" borderId="24" xfId="2" applyNumberFormat="1" applyFill="1" applyBorder="1" applyAlignment="1">
      <alignment horizontal="center" vertical="center" wrapText="1"/>
    </xf>
    <xf numFmtId="0" fontId="12" fillId="0" borderId="0" xfId="0" applyFont="1" applyAlignment="1">
      <alignment horizontal="center" vertical="center" wrapText="1"/>
    </xf>
    <xf numFmtId="0" fontId="1" fillId="0" borderId="4" xfId="0" applyFont="1" applyBorder="1" applyAlignment="1">
      <alignment vertical="center" wrapText="1"/>
    </xf>
    <xf numFmtId="0" fontId="0" fillId="0" borderId="4" xfId="0" applyBorder="1" applyAlignment="1">
      <alignment vertical="center" wrapText="1"/>
    </xf>
    <xf numFmtId="165" fontId="0" fillId="0" borderId="4" xfId="0" applyNumberFormat="1" applyBorder="1" applyAlignment="1">
      <alignment horizontal="left" vertical="center" wrapText="1"/>
    </xf>
    <xf numFmtId="0" fontId="2" fillId="0" borderId="4" xfId="0" applyFont="1" applyBorder="1" applyAlignment="1">
      <alignment vertical="center"/>
    </xf>
    <xf numFmtId="0" fontId="0" fillId="0" borderId="23" xfId="0" applyBorder="1" applyAlignment="1">
      <alignment vertical="center" wrapText="1"/>
    </xf>
    <xf numFmtId="167" fontId="0" fillId="0" borderId="4" xfId="0" applyNumberFormat="1" applyBorder="1" applyAlignment="1">
      <alignment vertical="center" wrapText="1"/>
    </xf>
    <xf numFmtId="0" fontId="1" fillId="0" borderId="1" xfId="0" applyFont="1" applyBorder="1" applyAlignment="1">
      <alignmen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2" fillId="0" borderId="1" xfId="0" applyFont="1" applyBorder="1" applyAlignment="1">
      <alignment vertical="center"/>
    </xf>
    <xf numFmtId="0" fontId="0" fillId="0" borderId="3" xfId="0" applyBorder="1" applyAlignment="1">
      <alignment vertical="center" wrapText="1"/>
    </xf>
    <xf numFmtId="167" fontId="0" fillId="0" borderId="1" xfId="0" applyNumberFormat="1" applyBorder="1" applyAlignment="1">
      <alignment vertical="center" wrapText="1"/>
    </xf>
    <xf numFmtId="164" fontId="0" fillId="0" borderId="1" xfId="0" applyNumberFormat="1" applyBorder="1" applyAlignment="1">
      <alignment horizontal="left" vertical="center" wrapText="1"/>
    </xf>
    <xf numFmtId="165" fontId="0" fillId="0" borderId="1" xfId="0" applyNumberFormat="1" applyBorder="1" applyAlignment="1">
      <alignment horizontal="left" vertical="center" wrapText="1"/>
    </xf>
    <xf numFmtId="0" fontId="4"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3" xfId="0" applyFont="1" applyBorder="1" applyAlignment="1">
      <alignment vertical="center" wrapText="1"/>
    </xf>
    <xf numFmtId="0" fontId="5" fillId="0" borderId="0" xfId="0" applyFont="1" applyAlignment="1">
      <alignment vertical="center"/>
    </xf>
    <xf numFmtId="0" fontId="6" fillId="0" borderId="1" xfId="0" applyFont="1" applyBorder="1" applyAlignment="1">
      <alignment vertical="center" wrapText="1"/>
    </xf>
    <xf numFmtId="0" fontId="6" fillId="0" borderId="3" xfId="0" applyFont="1" applyBorder="1" applyAlignment="1">
      <alignment vertical="center" wrapText="1"/>
    </xf>
    <xf numFmtId="0" fontId="7" fillId="0" borderId="1" xfId="0" applyFont="1" applyBorder="1" applyAlignment="1">
      <alignment vertical="center" wrapText="1"/>
    </xf>
    <xf numFmtId="0" fontId="6" fillId="0" borderId="1" xfId="0" applyFont="1" applyBorder="1" applyAlignment="1">
      <alignment horizontal="left" vertical="center" wrapText="1"/>
    </xf>
    <xf numFmtId="1" fontId="11" fillId="0" borderId="22" xfId="0" applyNumberFormat="1" applyFont="1" applyBorder="1" applyAlignment="1">
      <alignment horizontal="center" vertical="center" wrapText="1"/>
    </xf>
    <xf numFmtId="0" fontId="1" fillId="0" borderId="22" xfId="0" applyFont="1" applyBorder="1" applyAlignment="1">
      <alignment horizontal="left" vertical="center" wrapText="1"/>
    </xf>
    <xf numFmtId="0" fontId="0" fillId="0" borderId="22" xfId="0" applyBorder="1" applyAlignment="1">
      <alignment horizontal="left" vertical="center" wrapText="1"/>
    </xf>
    <xf numFmtId="0" fontId="0" fillId="0" borderId="22" xfId="0" applyBorder="1" applyAlignment="1">
      <alignment vertical="center" wrapText="1"/>
    </xf>
    <xf numFmtId="0" fontId="2" fillId="0" borderId="22" xfId="0" applyFont="1" applyBorder="1" applyAlignment="1">
      <alignment vertical="center" wrapText="1"/>
    </xf>
    <xf numFmtId="0" fontId="1" fillId="0" borderId="22" xfId="0" applyFont="1" applyBorder="1" applyAlignment="1">
      <alignment vertical="center" wrapText="1"/>
    </xf>
    <xf numFmtId="167" fontId="0" fillId="0" borderId="22" xfId="0" applyNumberFormat="1" applyBorder="1" applyAlignment="1">
      <alignment vertical="center" wrapText="1"/>
    </xf>
    <xf numFmtId="1" fontId="11" fillId="0" borderId="6" xfId="0" applyNumberFormat="1" applyFont="1" applyBorder="1" applyAlignment="1">
      <alignment horizontal="center" vertical="center" wrapText="1"/>
    </xf>
    <xf numFmtId="0" fontId="1" fillId="0" borderId="6" xfId="0" applyFont="1" applyBorder="1" applyAlignment="1">
      <alignment horizontal="left" vertical="center" wrapText="1"/>
    </xf>
    <xf numFmtId="0" fontId="0" fillId="0" borderId="6" xfId="0" applyBorder="1" applyAlignment="1">
      <alignment horizontal="left" vertical="center" wrapText="1"/>
    </xf>
    <xf numFmtId="0" fontId="2" fillId="0" borderId="6" xfId="0" applyFont="1" applyBorder="1" applyAlignment="1">
      <alignment vertical="center" wrapText="1"/>
    </xf>
    <xf numFmtId="167" fontId="0" fillId="0" borderId="6" xfId="0" applyNumberFormat="1" applyBorder="1" applyAlignment="1">
      <alignment vertical="center" wrapText="1"/>
    </xf>
    <xf numFmtId="0" fontId="4" fillId="0" borderId="6" xfId="0" applyFont="1" applyBorder="1" applyAlignment="1">
      <alignment horizontal="left" vertical="center" wrapText="1"/>
    </xf>
    <xf numFmtId="0" fontId="3" fillId="0" borderId="6" xfId="0" applyFont="1" applyBorder="1" applyAlignment="1">
      <alignment horizontal="left" vertical="center" wrapText="1"/>
    </xf>
    <xf numFmtId="0" fontId="3" fillId="0" borderId="6" xfId="0" applyFont="1" applyBorder="1" applyAlignment="1">
      <alignment vertical="center" wrapText="1"/>
    </xf>
    <xf numFmtId="0" fontId="10" fillId="0" borderId="6" xfId="0" applyFont="1" applyBorder="1" applyAlignment="1">
      <alignment vertical="center" wrapText="1"/>
    </xf>
    <xf numFmtId="0" fontId="9" fillId="0" borderId="6" xfId="0" applyFont="1" applyBorder="1" applyAlignment="1">
      <alignment vertical="center" wrapText="1"/>
    </xf>
    <xf numFmtId="0" fontId="4" fillId="0" borderId="6" xfId="0" applyFont="1" applyBorder="1" applyAlignment="1">
      <alignment vertical="center" wrapText="1"/>
    </xf>
    <xf numFmtId="0" fontId="5" fillId="0" borderId="22" xfId="0" applyFont="1" applyBorder="1" applyAlignment="1">
      <alignment vertical="center" wrapText="1"/>
    </xf>
    <xf numFmtId="0" fontId="5" fillId="0" borderId="6" xfId="0" applyFont="1" applyBorder="1" applyAlignment="1">
      <alignment vertical="center" wrapText="1"/>
    </xf>
    <xf numFmtId="168" fontId="0" fillId="0" borderId="22" xfId="0" applyNumberFormat="1" applyBorder="1" applyAlignment="1">
      <alignment vertical="center" wrapText="1"/>
    </xf>
    <xf numFmtId="0" fontId="1" fillId="0" borderId="6" xfId="0" applyFont="1" applyBorder="1" applyAlignment="1">
      <alignment vertical="center"/>
    </xf>
    <xf numFmtId="0" fontId="0" fillId="0" borderId="6" xfId="0" applyBorder="1" applyAlignment="1">
      <alignment vertical="center"/>
    </xf>
    <xf numFmtId="0" fontId="0" fillId="4" borderId="5" xfId="0" applyFill="1" applyBorder="1" applyAlignment="1">
      <alignment vertical="center"/>
    </xf>
    <xf numFmtId="0" fontId="8" fillId="4" borderId="6" xfId="2" applyFill="1" applyBorder="1" applyAlignment="1">
      <alignment vertical="center"/>
    </xf>
    <xf numFmtId="0" fontId="15" fillId="3" borderId="6" xfId="0" applyFont="1" applyFill="1" applyBorder="1"/>
    <xf numFmtId="0" fontId="15" fillId="3" borderId="6" xfId="0" applyFont="1" applyFill="1" applyBorder="1" applyAlignment="1">
      <alignment wrapText="1"/>
    </xf>
    <xf numFmtId="0" fontId="3" fillId="0" borderId="6" xfId="0" applyFont="1" applyBorder="1" applyAlignment="1">
      <alignment vertical="top" wrapText="1"/>
    </xf>
    <xf numFmtId="0" fontId="0" fillId="0" borderId="6" xfId="0" applyBorder="1" applyAlignment="1">
      <alignment vertical="top" wrapText="1"/>
    </xf>
    <xf numFmtId="0" fontId="5" fillId="0" borderId="6" xfId="0" applyFont="1" applyBorder="1" applyAlignment="1">
      <alignment vertical="top" wrapText="1"/>
    </xf>
    <xf numFmtId="0" fontId="5" fillId="0" borderId="6" xfId="0" applyFont="1" applyBorder="1" applyAlignment="1">
      <alignment wrapText="1"/>
    </xf>
    <xf numFmtId="0" fontId="0" fillId="0" borderId="6" xfId="0" applyBorder="1" applyAlignment="1">
      <alignment horizontal="left" vertical="top" wrapText="1"/>
    </xf>
    <xf numFmtId="0" fontId="5" fillId="0" borderId="0" xfId="0" applyFont="1" applyAlignment="1">
      <alignment wrapText="1"/>
    </xf>
    <xf numFmtId="0" fontId="5" fillId="0" borderId="6" xfId="0" applyFont="1" applyBorder="1" applyAlignment="1">
      <alignment horizontal="left" vertical="top" wrapText="1"/>
    </xf>
    <xf numFmtId="0" fontId="1" fillId="0" borderId="6" xfId="0" applyFont="1" applyBorder="1" applyAlignment="1">
      <alignment horizontal="left" vertical="top" wrapText="1"/>
    </xf>
    <xf numFmtId="0" fontId="0" fillId="0" borderId="22" xfId="0" applyBorder="1" applyAlignment="1">
      <alignment horizontal="left" vertical="top" wrapText="1"/>
    </xf>
    <xf numFmtId="0" fontId="1" fillId="0" borderId="22" xfId="0" applyFont="1" applyBorder="1" applyAlignment="1">
      <alignment horizontal="left" vertical="top" wrapText="1"/>
    </xf>
    <xf numFmtId="0" fontId="0" fillId="0" borderId="0" xfId="0" applyAlignment="1">
      <alignment horizontal="right" wrapText="1"/>
    </xf>
    <xf numFmtId="0" fontId="5" fillId="0" borderId="22" xfId="0" applyFont="1" applyBorder="1" applyAlignment="1">
      <alignment horizontal="left" vertical="top" wrapText="1"/>
    </xf>
    <xf numFmtId="0" fontId="8" fillId="0" borderId="2" xfId="2" applyAlignment="1">
      <alignment horizontal="center" vertical="center" wrapText="1"/>
    </xf>
    <xf numFmtId="0" fontId="0" fillId="0" borderId="5" xfId="0" applyBorder="1" applyAlignment="1">
      <alignment horizontal="center" vertical="center" wrapText="1"/>
    </xf>
    <xf numFmtId="0" fontId="1" fillId="0" borderId="0" xfId="0" applyFont="1" applyAlignment="1">
      <alignment horizontal="center" vertical="center" wrapText="1"/>
    </xf>
    <xf numFmtId="0" fontId="2" fillId="0" borderId="5" xfId="1" applyBorder="1" applyAlignment="1">
      <alignment vertical="top"/>
    </xf>
    <xf numFmtId="0" fontId="8" fillId="4" borderId="24" xfId="2" applyFill="1" applyBorder="1" applyAlignment="1">
      <alignment horizontal="center" vertical="center"/>
    </xf>
    <xf numFmtId="0" fontId="16" fillId="0" borderId="8" xfId="0" applyFon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7" fillId="0" borderId="5" xfId="0" applyFont="1" applyBorder="1" applyAlignment="1">
      <alignment horizontal="center" vertical="center"/>
    </xf>
    <xf numFmtId="0" fontId="1" fillId="0" borderId="5"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5"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15" fillId="2" borderId="0" xfId="0" applyFont="1" applyFill="1" applyAlignment="1">
      <alignment vertical="top" wrapText="1"/>
    </xf>
  </cellXfs>
  <cellStyles count="3">
    <cellStyle name="Heading 1" xfId="2" xr:uid="{00000000-0005-0000-0000-000000000000}"/>
    <cellStyle name="Hyperlink" xfId="1" xr:uid="{00000000-0005-0000-0000-000001000000}"/>
    <cellStyle name="Normal" xfId="0" builtinId="0"/>
  </cellStyles>
  <dxfs count="89">
    <dxf>
      <font>
        <color rgb="FF006100"/>
      </font>
      <fill>
        <patternFill>
          <bgColor rgb="FFC6EFCE"/>
        </patternFill>
      </fill>
    </dxf>
    <dxf>
      <font>
        <color rgb="FF9C0006"/>
      </font>
      <fill>
        <patternFill>
          <bgColor rgb="FFFFC7CE"/>
        </patternFill>
      </fill>
    </dxf>
    <dxf>
      <font>
        <b/>
        <i val="0"/>
      </font>
      <fill>
        <patternFill>
          <bgColor theme="0" tint="-4.9989318521683403E-2"/>
        </patternFill>
      </fill>
    </dxf>
    <dxf>
      <font>
        <b/>
        <i val="0"/>
        <color rgb="FF9C0006"/>
      </font>
    </dxf>
    <dxf>
      <font>
        <color rgb="FF9C5700"/>
      </font>
      <fill>
        <patternFill>
          <bgColor rgb="FFFFEB9C"/>
        </patternFill>
      </fill>
    </dxf>
    <dxf>
      <font>
        <color theme="3"/>
      </font>
      <fill>
        <patternFill>
          <bgColor theme="3" tint="0.79998168889431442"/>
        </patternFill>
      </fill>
    </dxf>
    <dxf>
      <font>
        <b/>
        <i val="0"/>
        <color theme="6" tint="-0.499984740745262"/>
      </font>
      <fill>
        <patternFill>
          <bgColor theme="6" tint="0.59996337778862885"/>
        </patternFill>
      </fill>
    </dxf>
    <dxf>
      <font>
        <color theme="3"/>
      </font>
      <fill>
        <patternFill>
          <bgColor theme="3" tint="0.79998168889431442"/>
        </patternFill>
      </fill>
    </dxf>
    <dxf>
      <font>
        <b/>
        <i val="0"/>
        <color rgb="FF9C0006"/>
      </font>
    </dxf>
    <dxf>
      <font>
        <b/>
        <i val="0"/>
      </font>
      <fill>
        <patternFill>
          <bgColor theme="0" tint="-4.9989318521683403E-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font>
      <fill>
        <patternFill>
          <bgColor theme="0" tint="-0.14996795556505021"/>
        </patternFill>
      </fill>
    </dxf>
    <dxf>
      <font>
        <color rgb="FF9C5700"/>
      </font>
      <fill>
        <patternFill>
          <bgColor rgb="FFFFEB9C"/>
        </patternFill>
      </fill>
    </dxf>
    <dxf>
      <font>
        <color rgb="FF00B050"/>
      </font>
      <fill>
        <patternFill>
          <bgColor theme="6" tint="0.79998168889431442"/>
        </patternFill>
      </fill>
    </dxf>
    <dxf>
      <font>
        <b/>
        <i val="0"/>
        <color theme="6" tint="-0.499984740745262"/>
      </font>
      <fill>
        <patternFill>
          <bgColor theme="2" tint="-9.9948118533890809E-2"/>
        </patternFill>
      </fill>
    </dxf>
    <dxf>
      <font>
        <b/>
        <i val="0"/>
        <color theme="1" tint="0.499984740745262"/>
      </font>
      <fill>
        <patternFill>
          <bgColor theme="0" tint="-4.9989318521683403E-2"/>
        </patternFill>
      </fill>
    </dxf>
    <dxf>
      <font>
        <b val="0"/>
        <i val="0"/>
        <color theme="7" tint="-0.24994659260841701"/>
      </font>
      <fill>
        <patternFill>
          <bgColor theme="7" tint="0.59996337778862885"/>
        </patternFill>
      </fill>
    </dxf>
    <dxf>
      <font>
        <b/>
        <i val="0"/>
        <color theme="3"/>
      </font>
      <fill>
        <patternFill>
          <bgColor theme="4" tint="0.7999816888943144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color rgb="FF9C0006"/>
      </font>
    </dxf>
    <dxf>
      <font>
        <color rgb="FF9C5700"/>
      </font>
      <fill>
        <patternFill>
          <bgColor rgb="FFFFEB9C"/>
        </patternFill>
      </fill>
    </dxf>
    <dxf>
      <font>
        <b/>
        <i val="0"/>
        <color theme="6" tint="-0.499984740745262"/>
      </font>
      <fill>
        <patternFill>
          <bgColor theme="6" tint="0.59996337778862885"/>
        </patternFill>
      </fill>
    </dxf>
    <dxf>
      <font>
        <color theme="3"/>
      </font>
      <fill>
        <patternFill>
          <bgColor theme="3" tint="0.79998168889431442"/>
        </patternFill>
      </fill>
    </dxf>
    <dxf>
      <font>
        <color rgb="FF9C5700"/>
      </font>
      <fill>
        <patternFill>
          <bgColor rgb="FFFFEB9C"/>
        </patternFill>
      </fill>
    </dxf>
    <dxf>
      <font>
        <b/>
        <i val="0"/>
        <color rgb="FF9C0006"/>
      </font>
    </dxf>
    <dxf>
      <font>
        <b/>
        <i val="0"/>
        <color rgb="FF9C0006"/>
      </font>
    </dxf>
    <dxf>
      <font>
        <color theme="3"/>
      </font>
      <fill>
        <patternFill>
          <bgColor theme="3" tint="0.79998168889431442"/>
        </patternFill>
      </fill>
    </dxf>
    <dxf>
      <font>
        <b/>
        <i val="0"/>
        <color theme="6" tint="-0.499984740745262"/>
      </font>
      <fill>
        <patternFill>
          <bgColor theme="6" tint="0.59996337778862885"/>
        </patternFill>
      </fill>
    </dxf>
    <dxf>
      <alignment horizontal="general" vertical="bottom" textRotation="0" wrapText="1" indent="0" justifyLastLine="0" shrinkToFit="0" readingOrder="0"/>
    </dxf>
    <dxf>
      <numFmt numFmtId="0" formatCode="General"/>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68" formatCode="yyyy\-mm\-dd;@"/>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alignment horizontal="general" vertical="center" textRotation="0" wrapText="1" indent="0" justifyLastLine="0" shrinkToFit="0" readingOrder="0"/>
    </dxf>
    <dxf>
      <border>
        <bottom style="thin">
          <color indexed="64"/>
        </bottom>
      </border>
    </dxf>
    <dxf>
      <fill>
        <patternFill patternType="solid">
          <fgColor indexed="64"/>
          <bgColor rgb="FFEEF6FB"/>
        </patternFill>
      </fill>
      <alignment horizontal="general"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EEF6FB"/>
      <color rgb="FF416200"/>
      <color rgb="FFF275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[Bioeconomy-Education-Ireland-Final-Checked.xlsx]Pivot_Tables!PivotTable1</c:name>
    <c:fmtId val="3"/>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Records by Type</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Pivot_Tables!$B$5</c:f>
              <c:strCache>
                <c:ptCount val="1"/>
                <c:pt idx="0">
                  <c:v>Total</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Pivot_Tables!$A$6:$A$10</c:f>
              <c:strCache>
                <c:ptCount val="4"/>
                <c:pt idx="0">
                  <c:v>Resource/Toolkit</c:v>
                </c:pt>
                <c:pt idx="1">
                  <c:v>Project/Initiative</c:v>
                </c:pt>
                <c:pt idx="2">
                  <c:v>Course/Programme</c:v>
                </c:pt>
                <c:pt idx="3">
                  <c:v>Organisation/Network</c:v>
                </c:pt>
              </c:strCache>
            </c:strRef>
          </c:cat>
          <c:val>
            <c:numRef>
              <c:f>Pivot_Tables!$B$6:$B$10</c:f>
              <c:numCache>
                <c:formatCode>General</c:formatCode>
                <c:ptCount val="4"/>
                <c:pt idx="0">
                  <c:v>64</c:v>
                </c:pt>
                <c:pt idx="1">
                  <c:v>52</c:v>
                </c:pt>
                <c:pt idx="2">
                  <c:v>51</c:v>
                </c:pt>
                <c:pt idx="3">
                  <c:v>19</c:v>
                </c:pt>
              </c:numCache>
            </c:numRef>
          </c:val>
          <c:extLst>
            <c:ext xmlns:c16="http://schemas.microsoft.com/office/drawing/2014/chart" uri="{C3380CC4-5D6E-409C-BE32-E72D297353CC}">
              <c16:uniqueId val="{00000000-83BD-BD42-BDD9-2380E45F2E40}"/>
            </c:ext>
          </c:extLst>
        </c:ser>
        <c:dLbls>
          <c:dLblPos val="inEnd"/>
          <c:showLegendKey val="0"/>
          <c:showVal val="1"/>
          <c:showCatName val="0"/>
          <c:showSerName val="0"/>
          <c:showPercent val="0"/>
          <c:showBubbleSize val="0"/>
        </c:dLbls>
        <c:gapWidth val="65"/>
        <c:axId val="938936511"/>
        <c:axId val="1148223935"/>
      </c:barChart>
      <c:catAx>
        <c:axId val="938936511"/>
        <c:scaling>
          <c:orientation val="maxMin"/>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1148223935"/>
        <c:crosses val="autoZero"/>
        <c:auto val="1"/>
        <c:lblAlgn val="ctr"/>
        <c:lblOffset val="100"/>
        <c:noMultiLvlLbl val="0"/>
      </c:catAx>
      <c:valAx>
        <c:axId val="1148223935"/>
        <c:scaling>
          <c:orientation val="minMax"/>
        </c:scaling>
        <c:delete val="0"/>
        <c:axPos val="t"/>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crossAx val="93893651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[Bioeconomy-Education-Ireland-Final-Checked.xlsx]Pivot_Tables!PivotTable3</c:name>
    <c:fmtId val="2"/>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Records by Provider Type</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Pivot_Tables!$H$5</c:f>
              <c:strCache>
                <c:ptCount val="1"/>
                <c:pt idx="0">
                  <c:v>Total</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Pivot_Tables!$G$6:$G$15</c:f>
              <c:strCache>
                <c:ptCount val="9"/>
                <c:pt idx="0">
                  <c:v>Higher Education</c:v>
                </c:pt>
                <c:pt idx="1">
                  <c:v>Government/Public Agency</c:v>
                </c:pt>
                <c:pt idx="2">
                  <c:v>Research Centre</c:v>
                </c:pt>
                <c:pt idx="3">
                  <c:v>School/Teacher Network</c:v>
                </c:pt>
                <c:pt idx="4">
                  <c:v>NGO/Non-profit</c:v>
                </c:pt>
                <c:pt idx="5">
                  <c:v>Other</c:v>
                </c:pt>
                <c:pt idx="6">
                  <c:v>Industry/Company</c:v>
                </c:pt>
                <c:pt idx="7">
                  <c:v>Multi-partner Consortium</c:v>
                </c:pt>
                <c:pt idx="8">
                  <c:v>Community/Social Enterprise</c:v>
                </c:pt>
              </c:strCache>
            </c:strRef>
          </c:cat>
          <c:val>
            <c:numRef>
              <c:f>Pivot_Tables!$H$6:$H$15</c:f>
              <c:numCache>
                <c:formatCode>General</c:formatCode>
                <c:ptCount val="9"/>
                <c:pt idx="0">
                  <c:v>52</c:v>
                </c:pt>
                <c:pt idx="1">
                  <c:v>34</c:v>
                </c:pt>
                <c:pt idx="2">
                  <c:v>25</c:v>
                </c:pt>
                <c:pt idx="3">
                  <c:v>23</c:v>
                </c:pt>
                <c:pt idx="4">
                  <c:v>21</c:v>
                </c:pt>
                <c:pt idx="5">
                  <c:v>12</c:v>
                </c:pt>
                <c:pt idx="6">
                  <c:v>10</c:v>
                </c:pt>
                <c:pt idx="7">
                  <c:v>7</c:v>
                </c:pt>
                <c:pt idx="8">
                  <c:v>2</c:v>
                </c:pt>
              </c:numCache>
            </c:numRef>
          </c:val>
          <c:extLst>
            <c:ext xmlns:c16="http://schemas.microsoft.com/office/drawing/2014/chart" uri="{C3380CC4-5D6E-409C-BE32-E72D297353CC}">
              <c16:uniqueId val="{00000000-E643-0E40-A3DC-C91CFD856D20}"/>
            </c:ext>
          </c:extLst>
        </c:ser>
        <c:dLbls>
          <c:dLblPos val="inEnd"/>
          <c:showLegendKey val="0"/>
          <c:showVal val="1"/>
          <c:showCatName val="0"/>
          <c:showSerName val="0"/>
          <c:showPercent val="0"/>
          <c:showBubbleSize val="0"/>
        </c:dLbls>
        <c:gapWidth val="65"/>
        <c:axId val="947712703"/>
        <c:axId val="1128593407"/>
      </c:barChart>
      <c:catAx>
        <c:axId val="947712703"/>
        <c:scaling>
          <c:orientation val="maxMin"/>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1128593407"/>
        <c:crosses val="autoZero"/>
        <c:auto val="1"/>
        <c:lblAlgn val="ctr"/>
        <c:lblOffset val="100"/>
        <c:noMultiLvlLbl val="0"/>
      </c:catAx>
      <c:valAx>
        <c:axId val="1128593407"/>
        <c:scaling>
          <c:orientation val="minMax"/>
        </c:scaling>
        <c:delete val="0"/>
        <c:axPos val="t"/>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crossAx val="9477127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[Bioeconomy-Education-Ireland-Final-Checked.xlsx]Pivot_Tables!PivotTable4</c:name>
    <c:fmtId val="2"/>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IN"/>
              <a:t>Geographic Scope</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Pivot_Tables!$K$5</c:f>
              <c:strCache>
                <c:ptCount val="1"/>
                <c:pt idx="0">
                  <c:v>Total</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Pivot_Tables!$J$6:$J$13</c:f>
              <c:strCache>
                <c:ptCount val="7"/>
                <c:pt idx="0">
                  <c:v>National</c:v>
                </c:pt>
                <c:pt idx="1">
                  <c:v>European</c:v>
                </c:pt>
                <c:pt idx="2">
                  <c:v>County</c:v>
                </c:pt>
                <c:pt idx="3">
                  <c:v>Regional</c:v>
                </c:pt>
                <c:pt idx="4">
                  <c:v>International</c:v>
                </c:pt>
                <c:pt idx="5">
                  <c:v>Local</c:v>
                </c:pt>
                <c:pt idx="6">
                  <c:v>All-island</c:v>
                </c:pt>
              </c:strCache>
            </c:strRef>
          </c:cat>
          <c:val>
            <c:numRef>
              <c:f>Pivot_Tables!$K$6:$K$13</c:f>
              <c:numCache>
                <c:formatCode>General</c:formatCode>
                <c:ptCount val="7"/>
                <c:pt idx="0">
                  <c:v>118</c:v>
                </c:pt>
                <c:pt idx="1">
                  <c:v>28</c:v>
                </c:pt>
                <c:pt idx="2">
                  <c:v>17</c:v>
                </c:pt>
                <c:pt idx="3">
                  <c:v>8</c:v>
                </c:pt>
                <c:pt idx="4">
                  <c:v>7</c:v>
                </c:pt>
                <c:pt idx="5">
                  <c:v>4</c:v>
                </c:pt>
                <c:pt idx="6">
                  <c:v>4</c:v>
                </c:pt>
              </c:numCache>
            </c:numRef>
          </c:val>
          <c:extLst>
            <c:ext xmlns:c16="http://schemas.microsoft.com/office/drawing/2014/chart" uri="{C3380CC4-5D6E-409C-BE32-E72D297353CC}">
              <c16:uniqueId val="{00000000-833E-AD4F-A560-3AF3F7799ABE}"/>
            </c:ext>
          </c:extLst>
        </c:ser>
        <c:dLbls>
          <c:dLblPos val="inEnd"/>
          <c:showLegendKey val="0"/>
          <c:showVal val="1"/>
          <c:showCatName val="0"/>
          <c:showSerName val="0"/>
          <c:showPercent val="0"/>
          <c:showBubbleSize val="0"/>
        </c:dLbls>
        <c:gapWidth val="65"/>
        <c:axId val="915167359"/>
        <c:axId val="915162879"/>
      </c:barChart>
      <c:catAx>
        <c:axId val="915167359"/>
        <c:scaling>
          <c:orientation val="maxMin"/>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915162879"/>
        <c:crosses val="autoZero"/>
        <c:auto val="1"/>
        <c:lblAlgn val="ctr"/>
        <c:lblOffset val="100"/>
        <c:noMultiLvlLbl val="0"/>
      </c:catAx>
      <c:valAx>
        <c:axId val="915162879"/>
        <c:scaling>
          <c:orientation val="minMax"/>
        </c:scaling>
        <c:delete val="0"/>
        <c:axPos val="t"/>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crossAx val="91516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GB"/>
              <a:t>Audience Coverage</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Analysis_Summary!$Y$2:$Y$3</c:f>
              <c:strCache>
                <c:ptCount val="2"/>
                <c:pt idx="0">
                  <c:v>Y</c:v>
                </c:pt>
                <c:pt idx="1">
                  <c:v>Records</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Analysis_Summary!$X$4:$X$8</c:f>
              <c:strCache>
                <c:ptCount val="5"/>
                <c:pt idx="0">
                  <c:v>Early Years</c:v>
                </c:pt>
                <c:pt idx="1">
                  <c:v>Primary</c:v>
                </c:pt>
                <c:pt idx="2">
                  <c:v>Secondary</c:v>
                </c:pt>
                <c:pt idx="3">
                  <c:v>Third Level</c:v>
                </c:pt>
                <c:pt idx="4">
                  <c:v>Teachers</c:v>
                </c:pt>
              </c:strCache>
            </c:strRef>
          </c:cat>
          <c:val>
            <c:numRef>
              <c:f>Analysis_Summary!$Y$4:$Y$8</c:f>
              <c:numCache>
                <c:formatCode>General</c:formatCode>
                <c:ptCount val="5"/>
                <c:pt idx="0">
                  <c:v>3</c:v>
                </c:pt>
                <c:pt idx="1">
                  <c:v>76</c:v>
                </c:pt>
                <c:pt idx="2">
                  <c:v>82</c:v>
                </c:pt>
                <c:pt idx="3">
                  <c:v>57</c:v>
                </c:pt>
                <c:pt idx="4">
                  <c:v>110</c:v>
                </c:pt>
              </c:numCache>
            </c:numRef>
          </c:val>
          <c:extLst>
            <c:ext xmlns:c16="http://schemas.microsoft.com/office/drawing/2014/chart" uri="{C3380CC4-5D6E-409C-BE32-E72D297353CC}">
              <c16:uniqueId val="{00000000-B6E7-8B48-BACB-3FEA79AA65B0}"/>
            </c:ext>
          </c:extLst>
        </c:ser>
        <c:dLbls>
          <c:dLblPos val="inEnd"/>
          <c:showLegendKey val="0"/>
          <c:showVal val="1"/>
          <c:showCatName val="0"/>
          <c:showSerName val="0"/>
          <c:showPercent val="0"/>
          <c:showBubbleSize val="0"/>
        </c:dLbls>
        <c:gapWidth val="65"/>
        <c:axId val="915203263"/>
        <c:axId val="1128638079"/>
      </c:barChart>
      <c:catAx>
        <c:axId val="915203263"/>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1128638079"/>
        <c:crosses val="autoZero"/>
        <c:auto val="1"/>
        <c:lblAlgn val="ctr"/>
        <c:lblOffset val="100"/>
        <c:noMultiLvlLbl val="0"/>
      </c:catAx>
      <c:valAx>
        <c:axId val="1128638079"/>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91520326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[Bioeconomy-Education-Ireland-Final-Checked.xlsx]Pivot_Tables!PivotTable5</c:name>
    <c:fmtId val="2"/>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GB"/>
              <a:t>Bioeconomy Focus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dLbl>
          <c:idx val="0"/>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Pivot_Tables!$N$5</c:f>
              <c:strCache>
                <c:ptCount val="1"/>
                <c:pt idx="0">
                  <c:v>Total</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Pivot_Tables!$M$6:$M$9</c:f>
              <c:strCache>
                <c:ptCount val="3"/>
                <c:pt idx="0">
                  <c:v>Adjacent</c:v>
                </c:pt>
                <c:pt idx="1">
                  <c:v>Explicit</c:v>
                </c:pt>
                <c:pt idx="2">
                  <c:v>Implicit</c:v>
                </c:pt>
              </c:strCache>
            </c:strRef>
          </c:cat>
          <c:val>
            <c:numRef>
              <c:f>Pivot_Tables!$N$6:$N$9</c:f>
              <c:numCache>
                <c:formatCode>General</c:formatCode>
                <c:ptCount val="3"/>
                <c:pt idx="0">
                  <c:v>81</c:v>
                </c:pt>
                <c:pt idx="1">
                  <c:v>68</c:v>
                </c:pt>
                <c:pt idx="2">
                  <c:v>37</c:v>
                </c:pt>
              </c:numCache>
            </c:numRef>
          </c:val>
          <c:extLst>
            <c:ext xmlns:c16="http://schemas.microsoft.com/office/drawing/2014/chart" uri="{C3380CC4-5D6E-409C-BE32-E72D297353CC}">
              <c16:uniqueId val="{00000002-5AA3-FE44-AA09-34BC7968FEBC}"/>
            </c:ext>
          </c:extLst>
        </c:ser>
        <c:dLbls>
          <c:dLblPos val="inEnd"/>
          <c:showLegendKey val="0"/>
          <c:showVal val="1"/>
          <c:showCatName val="0"/>
          <c:showSerName val="0"/>
          <c:showPercent val="0"/>
          <c:showBubbleSize val="0"/>
        </c:dLbls>
        <c:gapWidth val="65"/>
        <c:axId val="889473215"/>
        <c:axId val="904173695"/>
      </c:barChart>
      <c:catAx>
        <c:axId val="88947321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904173695"/>
        <c:crosses val="autoZero"/>
        <c:auto val="1"/>
        <c:lblAlgn val="ctr"/>
        <c:lblOffset val="100"/>
        <c:noMultiLvlLbl val="0"/>
      </c:catAx>
      <c:valAx>
        <c:axId val="904173695"/>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crossAx val="889473215"/>
        <c:crosses val="autoZero"/>
        <c:crossBetween val="between"/>
      </c:valAx>
      <c:spPr>
        <a:noFill/>
        <a:ln>
          <a:noFill/>
        </a:ln>
        <a:effectLst/>
      </c:spPr>
    </c:plotArea>
    <c:plotVisOnly val="1"/>
    <c:dispBlanksAs val="gap"/>
    <c:showDLblsOverMax val="0"/>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[Bioeconomy-Education-Ireland-Final-Checked.xlsx]Pivot_Tables!PivotTable8</c:name>
    <c:fmtId val="5"/>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Mode of Delivery</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Pivot_Tables!$W$5</c:f>
              <c:strCache>
                <c:ptCount val="1"/>
                <c:pt idx="0">
                  <c:v>Total</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Pivot_Tables!$V$6:$V$12</c:f>
              <c:strCache>
                <c:ptCount val="6"/>
                <c:pt idx="0">
                  <c:v>Blended</c:v>
                </c:pt>
                <c:pt idx="1">
                  <c:v>In-person</c:v>
                </c:pt>
                <c:pt idx="2">
                  <c:v>Not applicable</c:v>
                </c:pt>
                <c:pt idx="3">
                  <c:v>Not stated</c:v>
                </c:pt>
                <c:pt idx="4">
                  <c:v>Online</c:v>
                </c:pt>
                <c:pt idx="5">
                  <c:v>Unknown</c:v>
                </c:pt>
              </c:strCache>
            </c:strRef>
          </c:cat>
          <c:val>
            <c:numRef>
              <c:f>Pivot_Tables!$W$6:$W$12</c:f>
              <c:numCache>
                <c:formatCode>General</c:formatCode>
                <c:ptCount val="6"/>
                <c:pt idx="0">
                  <c:v>34</c:v>
                </c:pt>
                <c:pt idx="1">
                  <c:v>45</c:v>
                </c:pt>
                <c:pt idx="2">
                  <c:v>24</c:v>
                </c:pt>
                <c:pt idx="3">
                  <c:v>2</c:v>
                </c:pt>
                <c:pt idx="4">
                  <c:v>61</c:v>
                </c:pt>
                <c:pt idx="5">
                  <c:v>20</c:v>
                </c:pt>
              </c:numCache>
            </c:numRef>
          </c:val>
          <c:extLst>
            <c:ext xmlns:c16="http://schemas.microsoft.com/office/drawing/2014/chart" uri="{C3380CC4-5D6E-409C-BE32-E72D297353CC}">
              <c16:uniqueId val="{00000000-3713-2045-92D2-DC8A08759F1E}"/>
            </c:ext>
          </c:extLst>
        </c:ser>
        <c:dLbls>
          <c:dLblPos val="inEnd"/>
          <c:showLegendKey val="0"/>
          <c:showVal val="1"/>
          <c:showCatName val="0"/>
          <c:showSerName val="0"/>
          <c:showPercent val="0"/>
          <c:showBubbleSize val="0"/>
        </c:dLbls>
        <c:gapWidth val="65"/>
        <c:axId val="889473215"/>
        <c:axId val="904173695"/>
      </c:barChart>
      <c:catAx>
        <c:axId val="889473215"/>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904173695"/>
        <c:crosses val="autoZero"/>
        <c:auto val="1"/>
        <c:lblAlgn val="ctr"/>
        <c:lblOffset val="100"/>
        <c:noMultiLvlLbl val="0"/>
      </c:catAx>
      <c:valAx>
        <c:axId val="904173695"/>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8894732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GB"/>
              <a:t>Gap Prevalence Among Applicable Records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Analysis_Summary!$Y$10</c:f>
              <c:strCache>
                <c:ptCount val="1"/>
                <c:pt idx="0">
                  <c:v>Gap identified</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Analysis_Summary!$X$11:$X$12</c:f>
              <c:strCache>
                <c:ptCount val="2"/>
                <c:pt idx="0">
                  <c:v>Early Years</c:v>
                </c:pt>
                <c:pt idx="1">
                  <c:v>Teacher pathway</c:v>
                </c:pt>
              </c:strCache>
            </c:strRef>
          </c:cat>
          <c:val>
            <c:numRef>
              <c:f>Analysis_Summary!$Y$11:$Y$12</c:f>
              <c:numCache>
                <c:formatCode>0.00%</c:formatCode>
                <c:ptCount val="2"/>
                <c:pt idx="0">
                  <c:v>0.97938144329896903</c:v>
                </c:pt>
                <c:pt idx="1">
                  <c:v>0.46391752577319589</c:v>
                </c:pt>
              </c:numCache>
            </c:numRef>
          </c:val>
          <c:extLst>
            <c:ext xmlns:c16="http://schemas.microsoft.com/office/drawing/2014/chart" uri="{C3380CC4-5D6E-409C-BE32-E72D297353CC}">
              <c16:uniqueId val="{00000000-B41D-E74B-BD08-9B9730BE63EF}"/>
            </c:ext>
          </c:extLst>
        </c:ser>
        <c:ser>
          <c:idx val="1"/>
          <c:order val="1"/>
          <c:tx>
            <c:strRef>
              <c:f>Analysis_Summary!$Z$10</c:f>
              <c:strCache>
                <c:ptCount val="1"/>
                <c:pt idx="0">
                  <c:v>No gap</c:v>
                </c:pt>
              </c:strCache>
            </c:strRef>
          </c:tx>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Analysis_Summary!$X$11:$X$12</c:f>
              <c:strCache>
                <c:ptCount val="2"/>
                <c:pt idx="0">
                  <c:v>Early Years</c:v>
                </c:pt>
                <c:pt idx="1">
                  <c:v>Teacher pathway</c:v>
                </c:pt>
              </c:strCache>
            </c:strRef>
          </c:cat>
          <c:val>
            <c:numRef>
              <c:f>Analysis_Summary!$Z$11:$Z$12</c:f>
              <c:numCache>
                <c:formatCode>0.00%</c:formatCode>
                <c:ptCount val="2"/>
                <c:pt idx="0">
                  <c:v>2.0618556701030927E-2</c:v>
                </c:pt>
                <c:pt idx="1">
                  <c:v>0.53608247422680411</c:v>
                </c:pt>
              </c:numCache>
            </c:numRef>
          </c:val>
          <c:extLst>
            <c:ext xmlns:c16="http://schemas.microsoft.com/office/drawing/2014/chart" uri="{C3380CC4-5D6E-409C-BE32-E72D297353CC}">
              <c16:uniqueId val="{00000001-B41D-E74B-BD08-9B9730BE63EF}"/>
            </c:ext>
          </c:extLst>
        </c:ser>
        <c:dLbls>
          <c:dLblPos val="ctr"/>
          <c:showLegendKey val="0"/>
          <c:showVal val="1"/>
          <c:showCatName val="0"/>
          <c:showSerName val="0"/>
          <c:showPercent val="0"/>
          <c:showBubbleSize val="0"/>
        </c:dLbls>
        <c:gapWidth val="150"/>
        <c:overlap val="100"/>
        <c:axId val="886917759"/>
        <c:axId val="891371967"/>
      </c:barChart>
      <c:catAx>
        <c:axId val="886917759"/>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891371967"/>
        <c:crosses val="autoZero"/>
        <c:auto val="1"/>
        <c:lblAlgn val="ctr"/>
        <c:lblOffset val="100"/>
        <c:noMultiLvlLbl val="0"/>
      </c:catAx>
      <c:valAx>
        <c:axId val="891371967"/>
        <c:scaling>
          <c:orientation val="minMax"/>
        </c:scaling>
        <c:delete val="1"/>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886917759"/>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[Bioeconomy-Education-Ireland-Final-Checked.xlsx]Pivot_Tables!PivotTable20</c:name>
    <c:fmtId val="4"/>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GB"/>
              <a:t>Validation Status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ivotFmts>
      <c:pivotFmt>
        <c:idx val="0"/>
      </c:pivotFmt>
      <c:pivotFmt>
        <c:idx val="1"/>
      </c:pivotFmt>
      <c:pivotFmt>
        <c:idx val="2"/>
      </c:pivotFmt>
      <c:pivotFmt>
        <c:idx val="3"/>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Pivot_Tables!$E$32</c:f>
              <c:strCache>
                <c:ptCount val="1"/>
                <c:pt idx="0">
                  <c:v>Total</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Pivot_Tables!$D$33:$D$38</c:f>
              <c:strCache>
                <c:ptCount val="5"/>
                <c:pt idx="0">
                  <c:v>Official website verified</c:v>
                </c:pt>
                <c:pt idx="1">
                  <c:v>Needs clarification</c:v>
                </c:pt>
                <c:pt idx="2">
                  <c:v>Partially verified</c:v>
                </c:pt>
                <c:pt idx="3">
                  <c:v>Provider validated</c:v>
                </c:pt>
                <c:pt idx="4">
                  <c:v>Awaiting verification</c:v>
                </c:pt>
              </c:strCache>
            </c:strRef>
          </c:cat>
          <c:val>
            <c:numRef>
              <c:f>Pivot_Tables!$E$33:$E$38</c:f>
              <c:numCache>
                <c:formatCode>General</c:formatCode>
                <c:ptCount val="5"/>
                <c:pt idx="0">
                  <c:v>151</c:v>
                </c:pt>
                <c:pt idx="1">
                  <c:v>12</c:v>
                </c:pt>
                <c:pt idx="2">
                  <c:v>11</c:v>
                </c:pt>
                <c:pt idx="3">
                  <c:v>10</c:v>
                </c:pt>
                <c:pt idx="4">
                  <c:v>2</c:v>
                </c:pt>
              </c:numCache>
            </c:numRef>
          </c:val>
          <c:extLst>
            <c:ext xmlns:c16="http://schemas.microsoft.com/office/drawing/2014/chart" uri="{C3380CC4-5D6E-409C-BE32-E72D297353CC}">
              <c16:uniqueId val="{00000002-6388-AC43-AED4-C228FCADA0D0}"/>
            </c:ext>
          </c:extLst>
        </c:ser>
        <c:dLbls>
          <c:dLblPos val="outEnd"/>
          <c:showLegendKey val="0"/>
          <c:showVal val="1"/>
          <c:showCatName val="0"/>
          <c:showSerName val="0"/>
          <c:showPercent val="0"/>
          <c:showBubbleSize val="0"/>
        </c:dLbls>
        <c:gapWidth val="65"/>
        <c:axId val="879610495"/>
        <c:axId val="1128643455"/>
      </c:barChart>
      <c:catAx>
        <c:axId val="879610495"/>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28643455"/>
        <c:crosses val="autoZero"/>
        <c:auto val="1"/>
        <c:lblAlgn val="ctr"/>
        <c:lblOffset val="100"/>
        <c:noMultiLvlLbl val="0"/>
      </c:catAx>
      <c:valAx>
        <c:axId val="1128643455"/>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crossAx val="879610495"/>
        <c:crosses val="autoZero"/>
        <c:crossBetween val="between"/>
      </c:valAx>
      <c:spPr>
        <a:noFill/>
        <a:ln>
          <a:noFill/>
        </a:ln>
        <a:effectLst/>
      </c:spPr>
    </c:plotArea>
    <c:plotVisOnly val="1"/>
    <c:dispBlanksAs val="gap"/>
    <c:showDLblsOverMax val="0"/>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[Bioeconomy-Education-Ireland-Final-Checked.xlsx]Pivot_Tables!PivotTable23</c:name>
    <c:fmtId val="3"/>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GB"/>
              <a:t>Confidence Level</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Pivot_Tables!$N$32</c:f>
              <c:strCache>
                <c:ptCount val="1"/>
                <c:pt idx="0">
                  <c:v>Total</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Pivot_Tables!$M$33:$M$36</c:f>
              <c:strCache>
                <c:ptCount val="3"/>
                <c:pt idx="0">
                  <c:v>High</c:v>
                </c:pt>
                <c:pt idx="1">
                  <c:v>Medium</c:v>
                </c:pt>
                <c:pt idx="2">
                  <c:v>Low</c:v>
                </c:pt>
              </c:strCache>
            </c:strRef>
          </c:cat>
          <c:val>
            <c:numRef>
              <c:f>Pivot_Tables!$N$33:$N$36</c:f>
              <c:numCache>
                <c:formatCode>General</c:formatCode>
                <c:ptCount val="3"/>
                <c:pt idx="0">
                  <c:v>161</c:v>
                </c:pt>
                <c:pt idx="1">
                  <c:v>11</c:v>
                </c:pt>
                <c:pt idx="2">
                  <c:v>14</c:v>
                </c:pt>
              </c:numCache>
            </c:numRef>
          </c:val>
          <c:extLst>
            <c:ext xmlns:c16="http://schemas.microsoft.com/office/drawing/2014/chart" uri="{C3380CC4-5D6E-409C-BE32-E72D297353CC}">
              <c16:uniqueId val="{00000000-7CC4-FE4F-8EEC-071CFA7B2DEF}"/>
            </c:ext>
          </c:extLst>
        </c:ser>
        <c:dLbls>
          <c:dLblPos val="inEnd"/>
          <c:showLegendKey val="0"/>
          <c:showVal val="1"/>
          <c:showCatName val="0"/>
          <c:showSerName val="0"/>
          <c:showPercent val="0"/>
          <c:showBubbleSize val="0"/>
        </c:dLbls>
        <c:gapWidth val="65"/>
        <c:axId val="879695999"/>
        <c:axId val="947700607"/>
      </c:barChart>
      <c:catAx>
        <c:axId val="879695999"/>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947700607"/>
        <c:crosses val="autoZero"/>
        <c:auto val="1"/>
        <c:lblAlgn val="ctr"/>
        <c:lblOffset val="100"/>
        <c:noMultiLvlLbl val="0"/>
      </c:catAx>
      <c:valAx>
        <c:axId val="947700607"/>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crossAx val="87969599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GB"/>
              <a:t>Education and Access Indicators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Analysis_Summary!$Y$15</c:f>
              <c:strCache>
                <c:ptCount val="1"/>
                <c:pt idx="0">
                  <c:v>Percentage</c:v>
                </c:pt>
              </c:strCache>
            </c:strRef>
          </c:tx>
          <c:spPr>
            <a:solidFill>
              <a:schemeClr val="accent1">
                <a:alpha val="85000"/>
              </a:schemeClr>
            </a:solidFill>
            <a:ln w="9525" cap="flat" cmpd="sng" algn="ctr">
              <a:solidFill>
                <a:schemeClr val="lt1">
                  <a:alpha val="50000"/>
                </a:schemeClr>
              </a:solidFill>
              <a:round/>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Analysis_Summary!$X$16:$X$20</c:f>
              <c:strCache>
                <c:ptCount val="5"/>
                <c:pt idx="0">
                  <c:v>Formal education</c:v>
                </c:pt>
                <c:pt idx="1">
                  <c:v>Non-formal education</c:v>
                </c:pt>
                <c:pt idx="2">
                  <c:v>Digital accessibility</c:v>
                </c:pt>
                <c:pt idx="3">
                  <c:v>Explicit bioeconomy</c:v>
                </c:pt>
                <c:pt idx="4">
                  <c:v>Systems thinking explicit</c:v>
                </c:pt>
              </c:strCache>
            </c:strRef>
          </c:cat>
          <c:val>
            <c:numRef>
              <c:f>Analysis_Summary!$Y$16:$Y$20</c:f>
              <c:numCache>
                <c:formatCode>@</c:formatCode>
                <c:ptCount val="5"/>
                <c:pt idx="0">
                  <c:v>0.22580645161290322</c:v>
                </c:pt>
                <c:pt idx="1">
                  <c:v>0.66129032258064513</c:v>
                </c:pt>
                <c:pt idx="2">
                  <c:v>0.510752688172043</c:v>
                </c:pt>
                <c:pt idx="3">
                  <c:v>0.36559139784946237</c:v>
                </c:pt>
                <c:pt idx="4">
                  <c:v>0.11290322580645161</c:v>
                </c:pt>
              </c:numCache>
            </c:numRef>
          </c:val>
          <c:extLst>
            <c:ext xmlns:c16="http://schemas.microsoft.com/office/drawing/2014/chart" uri="{C3380CC4-5D6E-409C-BE32-E72D297353CC}">
              <c16:uniqueId val="{00000000-18C0-784D-92BA-B91A2D82025D}"/>
            </c:ext>
          </c:extLst>
        </c:ser>
        <c:dLbls>
          <c:dLblPos val="outEnd"/>
          <c:showLegendKey val="0"/>
          <c:showVal val="1"/>
          <c:showCatName val="0"/>
          <c:showSerName val="0"/>
          <c:showPercent val="0"/>
          <c:showBubbleSize val="0"/>
        </c:dLbls>
        <c:gapWidth val="65"/>
        <c:axId val="860087935"/>
        <c:axId val="860081663"/>
      </c:barChart>
      <c:catAx>
        <c:axId val="860087935"/>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860081663"/>
        <c:crosses val="autoZero"/>
        <c:auto val="1"/>
        <c:lblAlgn val="ctr"/>
        <c:lblOffset val="100"/>
        <c:noMultiLvlLbl val="0"/>
      </c:catAx>
      <c:valAx>
        <c:axId val="860081663"/>
        <c:scaling>
          <c:orientation val="minMax"/>
          <c:max val="1"/>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crossAx val="86008793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300">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xdr:col>
      <xdr:colOff>12700</xdr:colOff>
      <xdr:row>10</xdr:row>
      <xdr:rowOff>228600</xdr:rowOff>
    </xdr:from>
    <xdr:to>
      <xdr:col>6</xdr:col>
      <xdr:colOff>584200</xdr:colOff>
      <xdr:row>24</xdr:row>
      <xdr:rowOff>101600</xdr:rowOff>
    </xdr:to>
    <xdr:graphicFrame macro="">
      <xdr:nvGraphicFramePr>
        <xdr:cNvPr id="4" name="Chart 3">
          <a:extLst>
            <a:ext uri="{FF2B5EF4-FFF2-40B4-BE49-F238E27FC236}">
              <a16:creationId xmlns:a16="http://schemas.microsoft.com/office/drawing/2014/main" id="{DE0FB51B-D6C0-D747-B3EA-2CAC6B7E51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787400</xdr:colOff>
      <xdr:row>10</xdr:row>
      <xdr:rowOff>228600</xdr:rowOff>
    </xdr:from>
    <xdr:to>
      <xdr:col>12</xdr:col>
      <xdr:colOff>596900</xdr:colOff>
      <xdr:row>24</xdr:row>
      <xdr:rowOff>127000</xdr:rowOff>
    </xdr:to>
    <xdr:graphicFrame macro="">
      <xdr:nvGraphicFramePr>
        <xdr:cNvPr id="5" name="Chart 4">
          <a:extLst>
            <a:ext uri="{FF2B5EF4-FFF2-40B4-BE49-F238E27FC236}">
              <a16:creationId xmlns:a16="http://schemas.microsoft.com/office/drawing/2014/main" id="{F24CC3A6-1EB5-5448-81D3-1AD0503BC4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762000</xdr:colOff>
      <xdr:row>10</xdr:row>
      <xdr:rowOff>215900</xdr:rowOff>
    </xdr:from>
    <xdr:to>
      <xdr:col>18</xdr:col>
      <xdr:colOff>723900</xdr:colOff>
      <xdr:row>24</xdr:row>
      <xdr:rowOff>101600</xdr:rowOff>
    </xdr:to>
    <xdr:graphicFrame macro="">
      <xdr:nvGraphicFramePr>
        <xdr:cNvPr id="6" name="Chart 5">
          <a:extLst>
            <a:ext uri="{FF2B5EF4-FFF2-40B4-BE49-F238E27FC236}">
              <a16:creationId xmlns:a16="http://schemas.microsoft.com/office/drawing/2014/main" id="{ACCD28DC-D327-5C4C-B486-2A45D1F153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660400</xdr:colOff>
      <xdr:row>25</xdr:row>
      <xdr:rowOff>127000</xdr:rowOff>
    </xdr:from>
    <xdr:to>
      <xdr:col>6</xdr:col>
      <xdr:colOff>584200</xdr:colOff>
      <xdr:row>39</xdr:row>
      <xdr:rowOff>50800</xdr:rowOff>
    </xdr:to>
    <xdr:graphicFrame macro="">
      <xdr:nvGraphicFramePr>
        <xdr:cNvPr id="7" name="Chart 6">
          <a:extLst>
            <a:ext uri="{FF2B5EF4-FFF2-40B4-BE49-F238E27FC236}">
              <a16:creationId xmlns:a16="http://schemas.microsoft.com/office/drawing/2014/main" id="{9E7D0BE6-6496-FBED-BCD9-61CC4772B59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749300</xdr:colOff>
      <xdr:row>25</xdr:row>
      <xdr:rowOff>88900</xdr:rowOff>
    </xdr:from>
    <xdr:to>
      <xdr:col>12</xdr:col>
      <xdr:colOff>533400</xdr:colOff>
      <xdr:row>39</xdr:row>
      <xdr:rowOff>38100</xdr:rowOff>
    </xdr:to>
    <xdr:graphicFrame macro="">
      <xdr:nvGraphicFramePr>
        <xdr:cNvPr id="8" name="Chart 7">
          <a:extLst>
            <a:ext uri="{FF2B5EF4-FFF2-40B4-BE49-F238E27FC236}">
              <a16:creationId xmlns:a16="http://schemas.microsoft.com/office/drawing/2014/main" id="{08F625B1-773B-1E4A-9AEC-83F623F86C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698500</xdr:colOff>
      <xdr:row>25</xdr:row>
      <xdr:rowOff>88900</xdr:rowOff>
    </xdr:from>
    <xdr:to>
      <xdr:col>18</xdr:col>
      <xdr:colOff>660400</xdr:colOff>
      <xdr:row>39</xdr:row>
      <xdr:rowOff>50800</xdr:rowOff>
    </xdr:to>
    <xdr:graphicFrame macro="">
      <xdr:nvGraphicFramePr>
        <xdr:cNvPr id="10" name="Chart 9">
          <a:extLst>
            <a:ext uri="{FF2B5EF4-FFF2-40B4-BE49-F238E27FC236}">
              <a16:creationId xmlns:a16="http://schemas.microsoft.com/office/drawing/2014/main" id="{3A1EB65B-CD6E-0144-8E8A-297DF2D482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12700</xdr:colOff>
      <xdr:row>40</xdr:row>
      <xdr:rowOff>50800</xdr:rowOff>
    </xdr:from>
    <xdr:to>
      <xdr:col>6</xdr:col>
      <xdr:colOff>571500</xdr:colOff>
      <xdr:row>55</xdr:row>
      <xdr:rowOff>25400</xdr:rowOff>
    </xdr:to>
    <xdr:graphicFrame macro="">
      <xdr:nvGraphicFramePr>
        <xdr:cNvPr id="11" name="Chart 10">
          <a:extLst>
            <a:ext uri="{FF2B5EF4-FFF2-40B4-BE49-F238E27FC236}">
              <a16:creationId xmlns:a16="http://schemas.microsoft.com/office/drawing/2014/main" id="{9D6D0572-E4FE-9E19-2C6B-16DA836982F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736600</xdr:colOff>
      <xdr:row>40</xdr:row>
      <xdr:rowOff>38100</xdr:rowOff>
    </xdr:from>
    <xdr:to>
      <xdr:col>12</xdr:col>
      <xdr:colOff>546100</xdr:colOff>
      <xdr:row>54</xdr:row>
      <xdr:rowOff>165100</xdr:rowOff>
    </xdr:to>
    <xdr:graphicFrame macro="">
      <xdr:nvGraphicFramePr>
        <xdr:cNvPr id="13" name="Chart 12">
          <a:extLst>
            <a:ext uri="{FF2B5EF4-FFF2-40B4-BE49-F238E27FC236}">
              <a16:creationId xmlns:a16="http://schemas.microsoft.com/office/drawing/2014/main" id="{B3459614-0D8D-3849-A238-FAF819E56C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25400</xdr:colOff>
      <xdr:row>56</xdr:row>
      <xdr:rowOff>25400</xdr:rowOff>
    </xdr:from>
    <xdr:to>
      <xdr:col>6</xdr:col>
      <xdr:colOff>546100</xdr:colOff>
      <xdr:row>72</xdr:row>
      <xdr:rowOff>165100</xdr:rowOff>
    </xdr:to>
    <xdr:graphicFrame macro="">
      <xdr:nvGraphicFramePr>
        <xdr:cNvPr id="14" name="Chart 13">
          <a:extLst>
            <a:ext uri="{FF2B5EF4-FFF2-40B4-BE49-F238E27FC236}">
              <a16:creationId xmlns:a16="http://schemas.microsoft.com/office/drawing/2014/main" id="{4B4585DC-6EC0-654B-AFF1-5EBBDAA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12</xdr:col>
      <xdr:colOff>717550</xdr:colOff>
      <xdr:row>40</xdr:row>
      <xdr:rowOff>38100</xdr:rowOff>
    </xdr:from>
    <xdr:to>
      <xdr:col>18</xdr:col>
      <xdr:colOff>635000</xdr:colOff>
      <xdr:row>55</xdr:row>
      <xdr:rowOff>0</xdr:rowOff>
    </xdr:to>
    <xdr:graphicFrame macro="">
      <xdr:nvGraphicFramePr>
        <xdr:cNvPr id="15" name="Chart 14">
          <a:extLst>
            <a:ext uri="{FF2B5EF4-FFF2-40B4-BE49-F238E27FC236}">
              <a16:creationId xmlns:a16="http://schemas.microsoft.com/office/drawing/2014/main" id="{653614FE-4BC8-5E2F-E500-C37F237222D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6233.591435069444" createdVersion="8" refreshedVersion="8" minRefreshableVersion="3" recordCount="186" xr:uid="{53614348-B215-4C47-9CC4-A8D41D64CD3D}">
  <cacheSource type="worksheet">
    <worksheetSource name="tbl_Analysis"/>
  </cacheSource>
  <cacheFields count="40">
    <cacheField name="Record_Name" numFmtId="0">
      <sharedItems/>
    </cacheField>
    <cacheField name="Record_ID" numFmtId="0">
      <sharedItems/>
    </cacheField>
    <cacheField name="Record_Type" numFmtId="0">
      <sharedItems count="5">
        <s v="Course/Programme"/>
        <s v="Resource/Toolkit"/>
        <s v="Project/Initiative"/>
        <s v="Organisation/Network"/>
        <s v="Course/Programme / Resource/Toolkit / Project/Initiative / Organisation/Network" u="1"/>
      </sharedItems>
    </cacheField>
    <cacheField name="Source_Tab" numFmtId="0">
      <sharedItems/>
    </cacheField>
    <cacheField name="Provider_Name" numFmtId="0">
      <sharedItems/>
    </cacheField>
    <cacheField name="Provider_Type" numFmtId="0">
      <sharedItems count="9">
        <s v="Higher Education"/>
        <s v="NGO/Non-profit"/>
        <s v="Other"/>
        <s v="Government/Public Agency"/>
        <s v="Community/Social Enterprise"/>
        <s v="Research Centre"/>
        <s v="School/Teacher Network"/>
        <s v="Industry/Company"/>
        <s v="Multi-partner Consortium"/>
      </sharedItems>
    </cacheField>
    <cacheField name="Analysis_Eligibility" numFmtId="0">
      <sharedItems count="3">
        <s v="Core"/>
        <s v="Exclude"/>
        <s v="Contextual"/>
      </sharedItems>
    </cacheField>
    <cacheField name="Parent_or_Standalone" numFmtId="0">
      <sharedItems count="3">
        <s v="Standalone"/>
        <s v="Parent collection"/>
        <s v="Component resource"/>
      </sharedItems>
    </cacheField>
    <cacheField name="Education_Intensity" numFmtId="0">
      <sharedItems count="3">
        <s v="Primary purpose"/>
        <s v="Significant component"/>
        <s v="Incidental"/>
      </sharedItems>
    </cacheField>
    <cacheField name="Geographic_Scope_Type" numFmtId="0">
      <sharedItems count="7">
        <s v="County"/>
        <s v="European"/>
        <s v="National"/>
        <s v="Local"/>
        <s v="International"/>
        <s v="All-island"/>
        <s v="Regional"/>
      </sharedItems>
    </cacheField>
    <cacheField name="Geographic_Scope_Detail" numFmtId="0">
      <sharedItems/>
    </cacheField>
    <cacheField name="Audience_EarlyYears" numFmtId="0">
      <sharedItems count="2">
        <s v="No"/>
        <s v="Yes"/>
      </sharedItems>
    </cacheField>
    <cacheField name="Audience_Primary" numFmtId="0">
      <sharedItems count="2">
        <s v="No"/>
        <s v="Yes"/>
      </sharedItems>
    </cacheField>
    <cacheField name="Audience_Secondary" numFmtId="0">
      <sharedItems count="2">
        <s v="No"/>
        <s v="Yes"/>
      </sharedItems>
    </cacheField>
    <cacheField name="Audience_ThirdLevel" numFmtId="0">
      <sharedItems count="2">
        <s v="Yes"/>
        <s v="No"/>
      </sharedItems>
    </cacheField>
    <cacheField name="Audience_Teachers" numFmtId="0">
      <sharedItems count="2">
        <s v="Yes"/>
        <s v="No"/>
      </sharedItems>
    </cacheField>
    <cacheField name="ITE_or_CPD" numFmtId="0">
      <sharedItems count="4">
        <s v="CPD"/>
        <s v="ITE"/>
        <s v="Both"/>
        <s v="Neither"/>
      </sharedItems>
    </cacheField>
    <cacheField name="Bioeconomy_Focus" numFmtId="0">
      <sharedItems count="3">
        <s v="Adjacent"/>
        <s v="Explicit"/>
        <s v="Implicit"/>
      </sharedItems>
    </cacheField>
    <cacheField name="Systems_Thinking_Explicit" numFmtId="0">
      <sharedItems count="2">
        <s v="No"/>
        <s v="Yes"/>
      </sharedItems>
    </cacheField>
    <cacheField name="Curriculum_Linked" numFmtId="0">
      <sharedItems count="2">
        <s v="Yes"/>
        <s v="No"/>
      </sharedItems>
    </cacheField>
    <cacheField name="Curriculum_Education_Alignment" numFmtId="0">
      <sharedItems/>
    </cacheField>
    <cacheField name="Accredited" numFmtId="0">
      <sharedItems count="3">
        <s v="Yes"/>
        <s v="No"/>
        <s v="Unknown"/>
      </sharedItems>
    </cacheField>
    <cacheField name="Mode_of_Delivery" numFmtId="0">
      <sharedItems count="6">
        <s v="Blended"/>
        <s v="In-person"/>
        <s v="Online"/>
        <s v="Not stated"/>
        <s v="Unknown"/>
        <s v="Not applicable"/>
      </sharedItems>
    </cacheField>
    <cacheField name="Record_Status" numFmtId="0">
      <sharedItems count="7">
        <s v="Unknown"/>
        <s v="Active"/>
        <s v="Historical"/>
        <s v="Seasonal"/>
        <s v="Completed"/>
        <s v="Planned"/>
        <s v="Transitioning"/>
      </sharedItems>
    </cacheField>
    <cacheField name="Validation_Status" numFmtId="0">
      <sharedItems count="5">
        <s v="Official website verified"/>
        <s v="Provider validated"/>
        <s v="Partially verified"/>
        <s v="Awaiting verification"/>
        <s v="Needs clarification"/>
      </sharedItems>
    </cacheField>
    <cacheField name="Source_Type" numFmtId="0">
      <sharedItems count="4">
        <s v="Official Website"/>
        <s v="Provider Communication"/>
        <s v="Email"/>
        <s v="MS Forms"/>
      </sharedItems>
    </cacheField>
    <cacheField name="Confidence_Level" numFmtId="0">
      <sharedItems count="3">
        <s v="High"/>
        <s v="Medium"/>
        <s v="Low"/>
      </sharedItems>
    </cacheField>
    <cacheField name="Evidence_Type" numFmtId="0">
      <sharedItems count="4">
        <s v="Official Website"/>
        <s v="Provider Communication"/>
        <s v="Government Publication"/>
        <s v="MS Form Submission"/>
      </sharedItems>
    </cacheField>
    <cacheField name="Resource_Last_updated" numFmtId="0">
      <sharedItems/>
    </cacheField>
    <cacheField name="Last_Checked" numFmtId="168">
      <sharedItems containsSemiMixedTypes="0" containsNonDate="0" containsDate="1" containsString="0" minDate="2026-07-29T00:00:00" maxDate="2026-07-30T00:00:00"/>
    </cacheField>
    <cacheField name="Currently_Available" numFmtId="0">
      <sharedItems count="2">
        <s v="No"/>
        <s v="Yes"/>
      </sharedItems>
    </cacheField>
    <cacheField name="Verified" numFmtId="0">
      <sharedItems count="2">
        <s v="Yes"/>
        <s v="No"/>
      </sharedItems>
    </cacheField>
    <cacheField name="Gap_Flag_EarlyYears" numFmtId="0">
      <sharedItems count="3">
        <s v="Not applicable"/>
        <s v="Yes"/>
        <s v="No"/>
      </sharedItems>
    </cacheField>
    <cacheField name="Gap_Flag_Teacher_Pathway" numFmtId="0">
      <sharedItems count="3">
        <s v="Not applicable"/>
        <s v="No"/>
        <s v="Yes"/>
      </sharedItems>
    </cacheField>
    <cacheField name="Formal_Education" numFmtId="0">
      <sharedItems count="2">
        <s v="Yes"/>
        <s v="No"/>
      </sharedItems>
    </cacheField>
    <cacheField name="Non_Formal_Education" numFmtId="0">
      <sharedItems count="2">
        <s v="No"/>
        <s v="Yes"/>
      </sharedItems>
    </cacheField>
    <cacheField name="Digital_Accessible" numFmtId="0">
      <sharedItems count="2">
        <s v="Yes"/>
        <s v="No"/>
      </sharedItems>
    </cacheField>
    <cacheField name="Explicit_Bioeconomy_Provision" numFmtId="0">
      <sharedItems count="2">
        <s v="No"/>
        <s v="Yes"/>
      </sharedItems>
    </cacheField>
    <cacheField name="Potential_Double_Count" numFmtId="0">
      <sharedItems count="2">
        <s v="No"/>
        <s v="Yes"/>
      </sharedItems>
    </cacheField>
    <cacheField name="Notes"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6">
  <r>
    <s v="M.Ed. in Education for Sustainability &amp; Global Citizenship"/>
    <s v="C001"/>
    <x v="0"/>
    <s v="Courses &amp; Programmes"/>
    <s v="Mary Immaculate College (UL)"/>
    <x v="0"/>
    <x v="0"/>
    <x v="0"/>
    <x v="0"/>
    <x v="0"/>
    <s v="Limerick"/>
    <x v="0"/>
    <x v="0"/>
    <x v="0"/>
    <x v="0"/>
    <x v="0"/>
    <x v="0"/>
    <x v="0"/>
    <x v="0"/>
    <x v="0"/>
    <s v="Higher Education; Teacher CPD / Professional Learning"/>
    <x v="0"/>
    <x v="0"/>
    <x v="0"/>
    <x v="0"/>
    <x v="0"/>
    <x v="0"/>
    <x v="0"/>
    <s v="Not applicable"/>
    <d v="2026-07-29T00:00:00"/>
    <x v="0"/>
    <x v="0"/>
    <x v="0"/>
    <x v="0"/>
    <x v="0"/>
    <x v="0"/>
    <x v="0"/>
    <x v="0"/>
    <x v="0"/>
    <s v="Modules on climate justice, outdoor learning, biodiversity; includes field trips."/>
  </r>
  <r>
    <s v="BIOrbic – An Interdisciplinary Approach Module"/>
    <s v="C002"/>
    <x v="0"/>
    <s v="Courses &amp; Programmes"/>
    <s v="Maynooth University / BiOrbic"/>
    <x v="0"/>
    <x v="0"/>
    <x v="0"/>
    <x v="0"/>
    <x v="0"/>
    <s v="Maynooth, Co. Kildare"/>
    <x v="0"/>
    <x v="0"/>
    <x v="0"/>
    <x v="0"/>
    <x v="0"/>
    <x v="1"/>
    <x v="1"/>
    <x v="0"/>
    <x v="0"/>
    <s v="Initial Teacher Education (ITE)"/>
    <x v="0"/>
    <x v="0"/>
    <x v="1"/>
    <x v="1"/>
    <x v="1"/>
    <x v="0"/>
    <x v="1"/>
    <s v="Not applicable"/>
    <d v="2026-07-29T00:00:00"/>
    <x v="1"/>
    <x v="0"/>
    <x v="1"/>
    <x v="1"/>
    <x v="0"/>
    <x v="0"/>
    <x v="0"/>
    <x v="1"/>
    <x v="0"/>
    <s v="Interdisciplinary module integrating bioeconomy, sustainability, science, storytelling and creative educational approaches."/>
  </r>
  <r>
    <s v="The Bioeconomy Blended Intensive Programme"/>
    <s v="C003"/>
    <x v="0"/>
    <s v="Courses &amp; Programmes"/>
    <s v="Maynooth University / BioBeo Consortium"/>
    <x v="0"/>
    <x v="0"/>
    <x v="0"/>
    <x v="0"/>
    <x v="1"/>
    <s v="Maynooth, Co. Kildare / European partner institutions"/>
    <x v="0"/>
    <x v="0"/>
    <x v="0"/>
    <x v="0"/>
    <x v="0"/>
    <x v="1"/>
    <x v="1"/>
    <x v="0"/>
    <x v="0"/>
    <s v="Initial Teacher Education (ITE); Higher Education"/>
    <x v="0"/>
    <x v="0"/>
    <x v="2"/>
    <x v="1"/>
    <x v="1"/>
    <x v="0"/>
    <x v="1"/>
    <s v="Not applicable"/>
    <d v="2026-07-29T00:00:00"/>
    <x v="0"/>
    <x v="0"/>
    <x v="0"/>
    <x v="0"/>
    <x v="0"/>
    <x v="0"/>
    <x v="0"/>
    <x v="1"/>
    <x v="0"/>
    <s v="Intensive international programme exploring bioeconomy education, sustainability, interdisciplinary learning and policy engagement."/>
  </r>
  <r>
    <s v="Green-Schools &amp; the Global Goals (Summer Course)"/>
    <s v="C004"/>
    <x v="0"/>
    <s v="Courses &amp; Programmes"/>
    <s v="An Taisce / Drumcondra Education Centre"/>
    <x v="1"/>
    <x v="0"/>
    <x v="0"/>
    <x v="0"/>
    <x v="0"/>
    <s v="Dublin"/>
    <x v="0"/>
    <x v="1"/>
    <x v="0"/>
    <x v="1"/>
    <x v="0"/>
    <x v="0"/>
    <x v="0"/>
    <x v="0"/>
    <x v="0"/>
    <s v="Primary Curriculum; Teacher CPD / Professional Learning"/>
    <x v="0"/>
    <x v="1"/>
    <x v="3"/>
    <x v="0"/>
    <x v="0"/>
    <x v="0"/>
    <x v="0"/>
    <s v="Not applicable"/>
    <d v="2026-07-29T00:00:00"/>
    <x v="1"/>
    <x v="0"/>
    <x v="1"/>
    <x v="1"/>
    <x v="0"/>
    <x v="0"/>
    <x v="1"/>
    <x v="0"/>
    <x v="0"/>
    <s v="Links Green-Schools themes to SDGs including biodiversity and circular economy"/>
  </r>
  <r>
    <s v="Climate Change: Science and Action (Summer Course)"/>
    <s v="C005"/>
    <x v="0"/>
    <s v="Courses &amp; Programmes"/>
    <s v="An Taisce / Drumcondra Education Centre"/>
    <x v="1"/>
    <x v="0"/>
    <x v="0"/>
    <x v="0"/>
    <x v="2"/>
    <s v="Ireland – national"/>
    <x v="0"/>
    <x v="1"/>
    <x v="0"/>
    <x v="1"/>
    <x v="0"/>
    <x v="0"/>
    <x v="0"/>
    <x v="0"/>
    <x v="0"/>
    <s v="Primary Curriculum; Teacher CPD / Professional Learning"/>
    <x v="0"/>
    <x v="2"/>
    <x v="3"/>
    <x v="0"/>
    <x v="0"/>
    <x v="0"/>
    <x v="0"/>
    <s v="Not applicable"/>
    <d v="2026-07-29T00:00:00"/>
    <x v="1"/>
    <x v="0"/>
    <x v="1"/>
    <x v="1"/>
    <x v="0"/>
    <x v="0"/>
    <x v="0"/>
    <x v="0"/>
    <x v="0"/>
    <s v="Empowers teachers to integrate climate and sustainability into class."/>
  </r>
  <r>
    <s v="GLOBE Ireland Climate Literacy &amp; STEM"/>
    <s v="C006"/>
    <x v="0"/>
    <s v="Courses &amp; Programmes"/>
    <s v="An Taisce / ESCI"/>
    <x v="1"/>
    <x v="0"/>
    <x v="0"/>
    <x v="0"/>
    <x v="0"/>
    <s v="Dublin"/>
    <x v="0"/>
    <x v="1"/>
    <x v="1"/>
    <x v="1"/>
    <x v="0"/>
    <x v="0"/>
    <x v="0"/>
    <x v="0"/>
    <x v="0"/>
    <s v="Primary Curriculum; Junior Cycle; Teacher CPD / Professional Learning"/>
    <x v="0"/>
    <x v="1"/>
    <x v="3"/>
    <x v="0"/>
    <x v="0"/>
    <x v="0"/>
    <x v="0"/>
    <s v="Not applicable"/>
    <d v="2026-07-29T00:00:00"/>
    <x v="1"/>
    <x v="0"/>
    <x v="1"/>
    <x v="1"/>
    <x v="0"/>
    <x v="0"/>
    <x v="1"/>
    <x v="0"/>
    <x v="0"/>
    <s v="Hands-on field monitoring, climate literacy via STEM."/>
  </r>
  <r>
    <s v="Outdoor Learning in the Primary School"/>
    <s v="C007"/>
    <x v="0"/>
    <s v="Courses &amp; Programmes"/>
    <s v="Carlow Education Centre"/>
    <x v="2"/>
    <x v="0"/>
    <x v="0"/>
    <x v="0"/>
    <x v="3"/>
    <s v="Carlow"/>
    <x v="0"/>
    <x v="1"/>
    <x v="0"/>
    <x v="1"/>
    <x v="0"/>
    <x v="0"/>
    <x v="0"/>
    <x v="0"/>
    <x v="0"/>
    <s v="Primary Curriculum; Teacher CPD / Professional Learning"/>
    <x v="0"/>
    <x v="1"/>
    <x v="3"/>
    <x v="0"/>
    <x v="0"/>
    <x v="0"/>
    <x v="0"/>
    <s v="Not applicable"/>
    <d v="2026-07-29T00:00:00"/>
    <x v="1"/>
    <x v="0"/>
    <x v="1"/>
    <x v="1"/>
    <x v="0"/>
    <x v="0"/>
    <x v="1"/>
    <x v="0"/>
    <x v="0"/>
    <s v="Focus on outdoor pedagogy, biodiversity, eco-literacy."/>
  </r>
  <r>
    <s v="Explorers Marine Education Summer Course"/>
    <s v="C008"/>
    <x v="0"/>
    <s v="Courses &amp; Programmes"/>
    <s v="Marine Institute &amp; ESCI"/>
    <x v="3"/>
    <x v="0"/>
    <x v="0"/>
    <x v="0"/>
    <x v="2"/>
    <s v="Ireland – national"/>
    <x v="0"/>
    <x v="1"/>
    <x v="0"/>
    <x v="1"/>
    <x v="0"/>
    <x v="0"/>
    <x v="2"/>
    <x v="0"/>
    <x v="0"/>
    <s v="Primary Curriculum; Primary SESE; Teacher CPD / Professional Learning"/>
    <x v="0"/>
    <x v="0"/>
    <x v="3"/>
    <x v="0"/>
    <x v="0"/>
    <x v="0"/>
    <x v="2"/>
    <s v="Not applicable"/>
    <d v="2026-07-29T00:00:00"/>
    <x v="1"/>
    <x v="0"/>
    <x v="1"/>
    <x v="1"/>
    <x v="0"/>
    <x v="0"/>
    <x v="0"/>
    <x v="0"/>
    <x v="0"/>
    <s v="Marine ecosystem &amp; ocean literacy, circularity in ocean resource use."/>
  </r>
  <r>
    <s v="Forest School: A Holistic Approach to Education"/>
    <s v="C009"/>
    <x v="0"/>
    <s v="Courses &amp; Programmes"/>
    <s v="Flúirse Teacher CPD"/>
    <x v="2"/>
    <x v="0"/>
    <x v="0"/>
    <x v="0"/>
    <x v="2"/>
    <s v="Ireland – national"/>
    <x v="0"/>
    <x v="1"/>
    <x v="0"/>
    <x v="1"/>
    <x v="0"/>
    <x v="0"/>
    <x v="0"/>
    <x v="0"/>
    <x v="0"/>
    <s v="Primary Curriculum; Teacher CPD / Professional Learning"/>
    <x v="0"/>
    <x v="2"/>
    <x v="3"/>
    <x v="0"/>
    <x v="0"/>
    <x v="0"/>
    <x v="0"/>
    <s v="Not applicable"/>
    <d v="2026-07-29T00:00:00"/>
    <x v="1"/>
    <x v="0"/>
    <x v="1"/>
    <x v="1"/>
    <x v="0"/>
    <x v="0"/>
    <x v="0"/>
    <x v="0"/>
    <x v="0"/>
    <s v="Outdoor learning through forest pedagogy promoting ecosystem awareness."/>
  </r>
  <r>
    <s v="Learning Locally - Using the Locality to Learn Across the Curriculum"/>
    <s v="C010"/>
    <x v="0"/>
    <s v="Courses &amp; Programmes"/>
    <s v="Flúirse Teacher CPD"/>
    <x v="2"/>
    <x v="0"/>
    <x v="0"/>
    <x v="0"/>
    <x v="2"/>
    <s v="Ireland – national"/>
    <x v="0"/>
    <x v="1"/>
    <x v="0"/>
    <x v="1"/>
    <x v="0"/>
    <x v="0"/>
    <x v="0"/>
    <x v="0"/>
    <x v="0"/>
    <s v="Primary Curriculum; Teacher CPD / Professional Learning"/>
    <x v="0"/>
    <x v="2"/>
    <x v="3"/>
    <x v="0"/>
    <x v="0"/>
    <x v="0"/>
    <x v="0"/>
    <s v="Not applicable"/>
    <d v="2026-07-29T00:00:00"/>
    <x v="1"/>
    <x v="0"/>
    <x v="1"/>
    <x v="1"/>
    <x v="0"/>
    <x v="0"/>
    <x v="0"/>
    <x v="0"/>
    <x v="0"/>
    <s v="Place-based learning emphasizing local environment, biodiversity, sustainability."/>
  </r>
  <r>
    <s v="Farming at Sea: Links to the Primary Classroom"/>
    <s v="C011"/>
    <x v="0"/>
    <s v="Courses &amp; Programmes"/>
    <s v="TeachNet (Plan International Ireland)"/>
    <x v="4"/>
    <x v="0"/>
    <x v="0"/>
    <x v="0"/>
    <x v="2"/>
    <s v="Ireland – national"/>
    <x v="0"/>
    <x v="1"/>
    <x v="0"/>
    <x v="1"/>
    <x v="0"/>
    <x v="0"/>
    <x v="2"/>
    <x v="0"/>
    <x v="0"/>
    <s v="Primary Curriculum; Primary SESE; Teacher CPD / Professional Learning"/>
    <x v="1"/>
    <x v="2"/>
    <x v="3"/>
    <x v="0"/>
    <x v="0"/>
    <x v="0"/>
    <x v="0"/>
    <s v="Not applicable"/>
    <d v="2026-07-29T00:00:00"/>
    <x v="1"/>
    <x v="0"/>
    <x v="1"/>
    <x v="1"/>
    <x v="1"/>
    <x v="0"/>
    <x v="0"/>
    <x v="0"/>
    <x v="0"/>
    <s v="Geographical and economic importance of aquaculture and sustainability practices. Inquiry-based investigations designing and making activities"/>
  </r>
  <r>
    <s v="Teacher CPD: STEM, Sustainability &amp; Circular Economy"/>
    <s v="C012"/>
    <x v="0"/>
    <s v="Courses &amp; Programmes"/>
    <s v="Rediscovery Centre"/>
    <x v="1"/>
    <x v="0"/>
    <x v="0"/>
    <x v="0"/>
    <x v="2"/>
    <s v="Dublin / Ireland – national"/>
    <x v="0"/>
    <x v="1"/>
    <x v="1"/>
    <x v="0"/>
    <x v="0"/>
    <x v="2"/>
    <x v="0"/>
    <x v="0"/>
    <x v="0"/>
    <s v="Primary Curriculum; Junior Cycle; Teacher CPD / Professional Learning"/>
    <x v="2"/>
    <x v="0"/>
    <x v="1"/>
    <x v="2"/>
    <x v="0"/>
    <x v="1"/>
    <x v="0"/>
    <s v="Not applicable"/>
    <d v="2026-07-29T00:00:00"/>
    <x v="1"/>
    <x v="1"/>
    <x v="0"/>
    <x v="0"/>
    <x v="0"/>
    <x v="0"/>
    <x v="0"/>
    <x v="0"/>
    <x v="0"/>
    <s v="CPD workshops supporting teachers to explore sustainability, circular economy, and STEM education through applied, experiential learning."/>
  </r>
  <r>
    <s v="Generation Glas"/>
    <s v="C013"/>
    <x v="0"/>
    <s v="Courses &amp; Programmes"/>
    <s v="BiOrbic"/>
    <x v="5"/>
    <x v="0"/>
    <x v="0"/>
    <x v="0"/>
    <x v="0"/>
    <s v="Dublin – UCD and off-site learning locations"/>
    <x v="0"/>
    <x v="0"/>
    <x v="1"/>
    <x v="1"/>
    <x v="0"/>
    <x v="3"/>
    <x v="1"/>
    <x v="0"/>
    <x v="0"/>
    <s v="Non-formal / Informal Education"/>
    <x v="1"/>
    <x v="1"/>
    <x v="1"/>
    <x v="0"/>
    <x v="0"/>
    <x v="0"/>
    <x v="0"/>
    <s v="Not applicable"/>
    <d v="2026-07-29T00:00:00"/>
    <x v="1"/>
    <x v="0"/>
    <x v="1"/>
    <x v="2"/>
    <x v="1"/>
    <x v="1"/>
    <x v="1"/>
    <x v="1"/>
    <x v="0"/>
    <s v="Bioeconomy education programme involving lectures, site visits and bioeconomy-focused field trips. Participants may not necessarily be enrolled in a school."/>
  </r>
  <r>
    <s v="Agricultural Science – Leaving Certificate Subject"/>
    <s v="C014"/>
    <x v="0"/>
    <s v="Courses &amp; Programmes"/>
    <s v="Department of Education and Youth / NCCA; delivered by post-primary schools"/>
    <x v="3"/>
    <x v="0"/>
    <x v="0"/>
    <x v="0"/>
    <x v="2"/>
    <s v="Ireland – national"/>
    <x v="0"/>
    <x v="0"/>
    <x v="1"/>
    <x v="1"/>
    <x v="1"/>
    <x v="3"/>
    <x v="2"/>
    <x v="0"/>
    <x v="0"/>
    <s v="Leaving Certificate"/>
    <x v="0"/>
    <x v="1"/>
    <x v="1"/>
    <x v="0"/>
    <x v="0"/>
    <x v="0"/>
    <x v="2"/>
    <s v="Not applicable"/>
    <d v="2026-07-29T00:00:00"/>
    <x v="1"/>
    <x v="0"/>
    <x v="1"/>
    <x v="2"/>
    <x v="0"/>
    <x v="0"/>
    <x v="1"/>
    <x v="0"/>
    <x v="0"/>
    <s v="Covers the science and technology underlying agriculture, with sustainability as a cross-cutting theme. Includes responsible management of soils, crops, animals and agricultural resources. Bioeconomy is strongly relevant but is not the central named framework."/>
  </r>
  <r>
    <s v="Biology – Junior Cycle and Leaving Certificate Subjects"/>
    <s v="C015"/>
    <x v="0"/>
    <s v="Courses &amp; Programmes"/>
    <s v="Department of Education and Youth / NCCA; delivered by post-primary schools"/>
    <x v="3"/>
    <x v="0"/>
    <x v="0"/>
    <x v="0"/>
    <x v="2"/>
    <s v="Ireland – national"/>
    <x v="0"/>
    <x v="0"/>
    <x v="1"/>
    <x v="1"/>
    <x v="1"/>
    <x v="3"/>
    <x v="0"/>
    <x v="0"/>
    <x v="0"/>
    <s v="Junior Cycle; Leaving Certificate"/>
    <x v="0"/>
    <x v="1"/>
    <x v="1"/>
    <x v="0"/>
    <x v="0"/>
    <x v="0"/>
    <x v="2"/>
    <s v="Not applicable"/>
    <d v="2026-07-29T00:00:00"/>
    <x v="1"/>
    <x v="0"/>
    <x v="1"/>
    <x v="2"/>
    <x v="0"/>
    <x v="0"/>
    <x v="1"/>
    <x v="0"/>
    <x v="0"/>
    <s v="Provides biological foundations for bioeconomy understanding including ecosystems, biodiversity, microorganisms, genetics, and human impacts on biological systems."/>
  </r>
  <r>
    <s v="Teachers in Residence"/>
    <s v="C016"/>
    <x v="0"/>
    <s v="Courses &amp; Programmes"/>
    <s v="University of Galway"/>
    <x v="0"/>
    <x v="0"/>
    <x v="0"/>
    <x v="0"/>
    <x v="2"/>
    <s v="Ireland – national"/>
    <x v="0"/>
    <x v="1"/>
    <x v="1"/>
    <x v="1"/>
    <x v="0"/>
    <x v="0"/>
    <x v="1"/>
    <x v="0"/>
    <x v="0"/>
    <s v="Primary Curriculum; Junior Cycle; Teacher CPD / Professional Learning"/>
    <x v="0"/>
    <x v="2"/>
    <x v="1"/>
    <x v="0"/>
    <x v="0"/>
    <x v="0"/>
    <x v="0"/>
    <s v="Not applicable"/>
    <d v="2026-07-29T00:00:00"/>
    <x v="1"/>
    <x v="0"/>
    <x v="1"/>
    <x v="1"/>
    <x v="0"/>
    <x v="0"/>
    <x v="0"/>
    <x v="1"/>
    <x v="0"/>
    <s v="Teachers in Residence works with BiOrbic and provides sessions and resources explicitly linked to bioeconomy research. BiOrbic researchers deliver and develop the educational resources."/>
  </r>
  <r>
    <s v="Home Economics – Junior Cycle and Leaving Certificate Subjects"/>
    <s v="C017"/>
    <x v="0"/>
    <s v="Courses &amp; Programmes"/>
    <s v="Department of Education and Youth / NCCA; delivered by post-primary schools"/>
    <x v="3"/>
    <x v="0"/>
    <x v="0"/>
    <x v="0"/>
    <x v="2"/>
    <s v="Ireland – national"/>
    <x v="0"/>
    <x v="0"/>
    <x v="1"/>
    <x v="1"/>
    <x v="1"/>
    <x v="3"/>
    <x v="2"/>
    <x v="0"/>
    <x v="0"/>
    <s v="Junior Cycle; Leaving Certificate"/>
    <x v="0"/>
    <x v="1"/>
    <x v="1"/>
    <x v="0"/>
    <x v="0"/>
    <x v="0"/>
    <x v="2"/>
    <s v="Not applicable"/>
    <d v="2026-07-29T00:00:00"/>
    <x v="1"/>
    <x v="0"/>
    <x v="1"/>
    <x v="2"/>
    <x v="0"/>
    <x v="0"/>
    <x v="1"/>
    <x v="0"/>
    <x v="0"/>
    <s v="Addresses food systems, sustainable consumption, waste reduction and wellbeing. Represents household and community-based bioeconomy thinking."/>
  </r>
  <r>
    <s v="Climate Action and Sustainable Development – Leaving Certificate Subject"/>
    <s v="C018"/>
    <x v="0"/>
    <s v="Courses &amp; Programmes"/>
    <s v="Department of Education and Youth / NCCA; delivered by post-primary schools"/>
    <x v="3"/>
    <x v="0"/>
    <x v="0"/>
    <x v="0"/>
    <x v="2"/>
    <s v="Ireland – national"/>
    <x v="0"/>
    <x v="0"/>
    <x v="1"/>
    <x v="1"/>
    <x v="1"/>
    <x v="3"/>
    <x v="1"/>
    <x v="0"/>
    <x v="0"/>
    <s v="Leaving Certificate"/>
    <x v="0"/>
    <x v="1"/>
    <x v="1"/>
    <x v="0"/>
    <x v="0"/>
    <x v="0"/>
    <x v="2"/>
    <s v="Not applicable"/>
    <d v="2026-07-29T00:00:00"/>
    <x v="1"/>
    <x v="0"/>
    <x v="1"/>
    <x v="2"/>
    <x v="0"/>
    <x v="0"/>
    <x v="1"/>
    <x v="1"/>
    <x v="0"/>
    <s v="Develops students’ capacity for informed action on climate and sustainable-development challenges. Bioeconomy and circular economy are explicitly included within the key concepts supported through associated Oide materials."/>
  </r>
  <r>
    <s v="Engineering – Leaving Certificate Subject"/>
    <s v="C019"/>
    <x v="0"/>
    <s v="Courses &amp; Programmes"/>
    <s v="Department of Education and Youth / NCCA; delivered by post-primary schools"/>
    <x v="3"/>
    <x v="0"/>
    <x v="0"/>
    <x v="0"/>
    <x v="2"/>
    <s v="Ireland – national"/>
    <x v="0"/>
    <x v="0"/>
    <x v="1"/>
    <x v="1"/>
    <x v="1"/>
    <x v="3"/>
    <x v="0"/>
    <x v="1"/>
    <x v="0"/>
    <s v="Leaving Certificate"/>
    <x v="0"/>
    <x v="1"/>
    <x v="1"/>
    <x v="0"/>
    <x v="0"/>
    <x v="0"/>
    <x v="2"/>
    <s v="Not applicable"/>
    <d v="2026-07-29T00:00:00"/>
    <x v="1"/>
    <x v="0"/>
    <x v="1"/>
    <x v="2"/>
    <x v="0"/>
    <x v="0"/>
    <x v="1"/>
    <x v="0"/>
    <x v="0"/>
    <s v="Supports sustainable design, materials efficiency, and systems thinking. Potential links to biomaterials and circular production are present but not explicitly developed."/>
  </r>
  <r>
    <s v="Chemistry – Leaving Certificate Subject"/>
    <s v="C020"/>
    <x v="0"/>
    <s v="Courses &amp; Programmes"/>
    <s v="Department of Education and Youth / NCCA; delivered by post-primary schools"/>
    <x v="3"/>
    <x v="0"/>
    <x v="0"/>
    <x v="0"/>
    <x v="2"/>
    <s v="Ireland – national"/>
    <x v="0"/>
    <x v="0"/>
    <x v="1"/>
    <x v="1"/>
    <x v="1"/>
    <x v="3"/>
    <x v="0"/>
    <x v="0"/>
    <x v="0"/>
    <s v="Leaving Certificate"/>
    <x v="0"/>
    <x v="1"/>
    <x v="1"/>
    <x v="0"/>
    <x v="0"/>
    <x v="0"/>
    <x v="2"/>
    <s v="Not applicable"/>
    <d v="2026-07-29T00:00:00"/>
    <x v="1"/>
    <x v="0"/>
    <x v="1"/>
    <x v="2"/>
    <x v="0"/>
    <x v="0"/>
    <x v="1"/>
    <x v="0"/>
    <x v="0"/>
    <s v="Relevant to bioprocessing, green chemistry, materials, and energy systems, though connections to the bioeconomy are indirect and not explicitly framed."/>
  </r>
  <r>
    <s v="Science – Junior Cycle Subject"/>
    <s v="C021"/>
    <x v="0"/>
    <s v="Courses &amp; Programmes"/>
    <s v="Department of Education and Youth / NCCA; delivered by post-primary schools"/>
    <x v="3"/>
    <x v="0"/>
    <x v="0"/>
    <x v="0"/>
    <x v="2"/>
    <s v="Ireland – national"/>
    <x v="0"/>
    <x v="0"/>
    <x v="1"/>
    <x v="1"/>
    <x v="1"/>
    <x v="3"/>
    <x v="0"/>
    <x v="0"/>
    <x v="0"/>
    <s v="Junior Cycle"/>
    <x v="0"/>
    <x v="1"/>
    <x v="1"/>
    <x v="0"/>
    <x v="0"/>
    <x v="0"/>
    <x v="2"/>
    <s v="Not applicable"/>
    <d v="2026-07-29T00:00:00"/>
    <x v="1"/>
    <x v="0"/>
    <x v="1"/>
    <x v="2"/>
    <x v="0"/>
    <x v="0"/>
    <x v="1"/>
    <x v="0"/>
    <x v="0"/>
    <s v="Introduces ecosystems, sustainability, and scientific inquiry, laying early conceptual foundations for later bioeconomy understanding."/>
  </r>
  <r>
    <s v="Geography – Junior Cycle and Leaving Certificate Subjects"/>
    <s v="C022"/>
    <x v="0"/>
    <s v="Courses &amp; Programmes"/>
    <s v="Department of Education and Youth / NCCA; delivered by post-primary schools"/>
    <x v="3"/>
    <x v="0"/>
    <x v="0"/>
    <x v="0"/>
    <x v="2"/>
    <s v="Ireland – national"/>
    <x v="0"/>
    <x v="0"/>
    <x v="1"/>
    <x v="1"/>
    <x v="1"/>
    <x v="3"/>
    <x v="0"/>
    <x v="1"/>
    <x v="0"/>
    <s v="Junior Cycle; Leaving Certificate"/>
    <x v="0"/>
    <x v="1"/>
    <x v="1"/>
    <x v="0"/>
    <x v="0"/>
    <x v="0"/>
    <x v="2"/>
    <s v="Not applicable"/>
    <d v="2026-07-29T00:00:00"/>
    <x v="1"/>
    <x v="0"/>
    <x v="1"/>
    <x v="2"/>
    <x v="0"/>
    <x v="0"/>
    <x v="1"/>
    <x v="0"/>
    <x v="0"/>
    <s v="Strong emphasis on systems thinking, land use, resource management, climate change, and sustainable development, all of which underpin bioeconomy transitions."/>
  </r>
  <r>
    <s v="Get into Geoscience Transition Year Programme"/>
    <s v="C023"/>
    <x v="0"/>
    <s v="Courses &amp; Programmes"/>
    <s v="Get into Geoscience / iCRAG"/>
    <x v="5"/>
    <x v="0"/>
    <x v="0"/>
    <x v="0"/>
    <x v="2"/>
    <s v="Ireland – national; participating secondary schools"/>
    <x v="0"/>
    <x v="0"/>
    <x v="1"/>
    <x v="1"/>
    <x v="0"/>
    <x v="3"/>
    <x v="0"/>
    <x v="0"/>
    <x v="0"/>
    <s v="Transition Year"/>
    <x v="1"/>
    <x v="1"/>
    <x v="1"/>
    <x v="0"/>
    <x v="0"/>
    <x v="0"/>
    <x v="0"/>
    <s v="Not applicable"/>
    <d v="2026-07-29T00:00:00"/>
    <x v="1"/>
    <x v="0"/>
    <x v="1"/>
    <x v="2"/>
    <x v="1"/>
    <x v="0"/>
    <x v="1"/>
    <x v="0"/>
    <x v="0"/>
    <s v="Students work in groups with iCRAG geoscientists to investigate and present a solution to a real-world geoscience challenge. Scientists may visit participating schools up to three times during the programme."/>
  </r>
  <r>
    <s v="Future Proof Climate Justice"/>
    <s v="C024"/>
    <x v="0"/>
    <s v="Courses &amp; Programmes"/>
    <s v="Foróige"/>
    <x v="1"/>
    <x v="0"/>
    <x v="0"/>
    <x v="0"/>
    <x v="2"/>
    <s v="Ireland – national; delivered through Foróige settings"/>
    <x v="0"/>
    <x v="0"/>
    <x v="1"/>
    <x v="1"/>
    <x v="1"/>
    <x v="3"/>
    <x v="0"/>
    <x v="0"/>
    <x v="0"/>
    <s v="Non-formal / Informal Education"/>
    <x v="1"/>
    <x v="3"/>
    <x v="1"/>
    <x v="0"/>
    <x v="0"/>
    <x v="0"/>
    <x v="0"/>
    <s v="Not applicable"/>
    <d v="2026-07-29T00:00:00"/>
    <x v="1"/>
    <x v="0"/>
    <x v="1"/>
    <x v="2"/>
    <x v="1"/>
    <x v="1"/>
    <x v="1"/>
    <x v="0"/>
    <x v="0"/>
    <s v="Youth climate-justice programme exploring fairness, inclusion, environmental and social connections, advocacy and community action. Participants design and deliver a Climate Justice Action Project."/>
  </r>
  <r>
    <s v="Bitesize Biodiversity"/>
    <s v="C025"/>
    <x v="0"/>
    <s v="Courses &amp; Programmes"/>
    <s v="ISSN / ESCI / Green-Schools / Biodiversity in Schools"/>
    <x v="6"/>
    <x v="0"/>
    <x v="0"/>
    <x v="0"/>
    <x v="2"/>
    <s v="Ireland – national"/>
    <x v="0"/>
    <x v="1"/>
    <x v="1"/>
    <x v="1"/>
    <x v="0"/>
    <x v="0"/>
    <x v="0"/>
    <x v="0"/>
    <x v="0"/>
    <s v="Primary SESE; Junior Cycle; Teacher CPD / Professional Learning"/>
    <x v="0"/>
    <x v="2"/>
    <x v="1"/>
    <x v="0"/>
    <x v="0"/>
    <x v="0"/>
    <x v="0"/>
    <s v="Not applicable"/>
    <d v="2026-07-29T00:00:00"/>
    <x v="1"/>
    <x v="0"/>
    <x v="1"/>
    <x v="1"/>
    <x v="0"/>
    <x v="0"/>
    <x v="0"/>
    <x v="0"/>
    <x v="0"/>
    <s v="Weekly short-form professional-learning sessions on biodiversity topics for primary and post-primary teachers."/>
  </r>
  <r>
    <s v="ISSN Monthly Comhrá Cuppas"/>
    <s v="C026"/>
    <x v="0"/>
    <s v="Courses &amp; Programmes"/>
    <s v="Irish Schools Sustainability Network (ISSN)"/>
    <x v="6"/>
    <x v="0"/>
    <x v="0"/>
    <x v="0"/>
    <x v="2"/>
    <s v="Ireland – national"/>
    <x v="0"/>
    <x v="1"/>
    <x v="1"/>
    <x v="1"/>
    <x v="0"/>
    <x v="0"/>
    <x v="0"/>
    <x v="0"/>
    <x v="0"/>
    <s v="Teacher CPD / Professional Learning; Cross-curricular ESD"/>
    <x v="1"/>
    <x v="2"/>
    <x v="3"/>
    <x v="0"/>
    <x v="0"/>
    <x v="0"/>
    <x v="0"/>
    <s v="Not applicable"/>
    <d v="2026-07-29T00:00:00"/>
    <x v="1"/>
    <x v="0"/>
    <x v="1"/>
    <x v="1"/>
    <x v="1"/>
    <x v="0"/>
    <x v="0"/>
    <x v="0"/>
    <x v="0"/>
    <s v="Informal discussions for teachers engaging in ESD in schools. Meetings are facilitated by ISSN."/>
  </r>
  <r>
    <s v="ISSN Student Ambassador Programme"/>
    <s v="C027"/>
    <x v="0"/>
    <s v="Courses &amp; Programmes"/>
    <s v="Irish Schools Sustainability Network (ISSN)"/>
    <x v="6"/>
    <x v="0"/>
    <x v="0"/>
    <x v="0"/>
    <x v="2"/>
    <s v="Ireland – national"/>
    <x v="0"/>
    <x v="0"/>
    <x v="1"/>
    <x v="1"/>
    <x v="1"/>
    <x v="3"/>
    <x v="0"/>
    <x v="0"/>
    <x v="0"/>
    <s v="Junior Cycle; Transition Year; Non-formal / Informal Education"/>
    <x v="2"/>
    <x v="0"/>
    <x v="3"/>
    <x v="0"/>
    <x v="0"/>
    <x v="0"/>
    <x v="0"/>
    <s v="Not applicable"/>
    <d v="2026-07-29T00:00:00"/>
    <x v="1"/>
    <x v="0"/>
    <x v="1"/>
    <x v="2"/>
    <x v="0"/>
    <x v="1"/>
    <x v="0"/>
    <x v="0"/>
    <x v="0"/>
    <s v="Student leadership programme supporting post-primary students to promote sustainability and climate action within their schools."/>
  </r>
  <r>
    <s v="ISSN Biodiversity Champions"/>
    <s v="C028"/>
    <x v="0"/>
    <s v="Courses &amp; Programmes"/>
    <s v="Irish Schools Sustainability Network (ISSN)"/>
    <x v="6"/>
    <x v="0"/>
    <x v="0"/>
    <x v="0"/>
    <x v="2"/>
    <s v="Ireland – national"/>
    <x v="0"/>
    <x v="0"/>
    <x v="1"/>
    <x v="1"/>
    <x v="1"/>
    <x v="3"/>
    <x v="0"/>
    <x v="0"/>
    <x v="0"/>
    <s v="Junior Cycle; Non-formal / Informal Education"/>
    <x v="2"/>
    <x v="0"/>
    <x v="3"/>
    <x v="0"/>
    <x v="0"/>
    <x v="0"/>
    <x v="0"/>
    <s v="Not applicable"/>
    <d v="2026-07-29T00:00:00"/>
    <x v="1"/>
    <x v="0"/>
    <x v="1"/>
    <x v="2"/>
    <x v="0"/>
    <x v="1"/>
    <x v="0"/>
    <x v="0"/>
    <x v="0"/>
    <s v="Six-week biodiversity education and action programme for first- and second-year post-primary students."/>
  </r>
  <r>
    <s v="Take 1 Programme"/>
    <s v="C029"/>
    <x v="0"/>
    <s v="Courses &amp; Programmes"/>
    <s v="Department of Education (Ireland) / Take 1 Programme Team"/>
    <x v="3"/>
    <x v="0"/>
    <x v="0"/>
    <x v="0"/>
    <x v="2"/>
    <s v="Ireland – national"/>
    <x v="0"/>
    <x v="0"/>
    <x v="1"/>
    <x v="1"/>
    <x v="0"/>
    <x v="0"/>
    <x v="0"/>
    <x v="0"/>
    <x v="0"/>
    <s v="Junior Cycle; Leaving Certificate; Teacher CPD / Professional Learning; Cross-curricular ESD"/>
    <x v="0"/>
    <x v="0"/>
    <x v="1"/>
    <x v="0"/>
    <x v="0"/>
    <x v="0"/>
    <x v="2"/>
    <s v="Not applicable"/>
    <d v="2026-07-29T00:00:00"/>
    <x v="1"/>
    <x v="0"/>
    <x v="1"/>
    <x v="1"/>
    <x v="0"/>
    <x v="0"/>
    <x v="0"/>
    <x v="0"/>
    <x v="0"/>
    <s v="Whole-school approach to embedding Education for Sustainable Development; integrates SDGs into existing subjects without adding curriculum load"/>
  </r>
  <r>
    <s v="Postgraduate Diploma in Bioeconomy with Business"/>
    <s v="C030"/>
    <x v="0"/>
    <s v="Courses &amp; Programmes"/>
    <s v="MTU / UCD / Teagasc"/>
    <x v="0"/>
    <x v="0"/>
    <x v="0"/>
    <x v="0"/>
    <x v="2"/>
    <s v="Ireland – national"/>
    <x v="0"/>
    <x v="0"/>
    <x v="0"/>
    <x v="0"/>
    <x v="0"/>
    <x v="0"/>
    <x v="1"/>
    <x v="1"/>
    <x v="0"/>
    <s v="Higher Education; Professional Learning"/>
    <x v="0"/>
    <x v="0"/>
    <x v="1"/>
    <x v="0"/>
    <x v="2"/>
    <x v="0"/>
    <x v="1"/>
    <s v="Not applicable"/>
    <d v="2026-07-29T00:00:00"/>
    <x v="1"/>
    <x v="0"/>
    <x v="1"/>
    <x v="1"/>
    <x v="0"/>
    <x v="0"/>
    <x v="0"/>
    <x v="1"/>
    <x v="0"/>
    <s v="Bioeconomy models, biorefinery processes, LCA and green technologies."/>
  </r>
  <r>
    <s v="MEngSc in Industrial Biotechnology and Biomanufacturing"/>
    <s v="C031"/>
    <x v="0"/>
    <s v="Courses &amp; Programmes"/>
    <s v="University College Cork"/>
    <x v="0"/>
    <x v="0"/>
    <x v="0"/>
    <x v="0"/>
    <x v="0"/>
    <s v="Cork"/>
    <x v="0"/>
    <x v="0"/>
    <x v="0"/>
    <x v="0"/>
    <x v="1"/>
    <x v="3"/>
    <x v="1"/>
    <x v="0"/>
    <x v="0"/>
    <s v="Higher Education"/>
    <x v="0"/>
    <x v="1"/>
    <x v="1"/>
    <x v="0"/>
    <x v="2"/>
    <x v="0"/>
    <x v="1"/>
    <s v="Not applicable"/>
    <d v="2026-07-29T00:00:00"/>
    <x v="1"/>
    <x v="0"/>
    <x v="1"/>
    <x v="2"/>
    <x v="0"/>
    <x v="0"/>
    <x v="1"/>
    <x v="1"/>
    <x v="0"/>
    <s v="Sustainable biochemical engineering, microbial strain engineering and biomanufacturing."/>
  </r>
  <r>
    <s v="ME in Biosystems and Food Engineering"/>
    <s v="C032"/>
    <x v="0"/>
    <s v="Courses &amp; Programmes"/>
    <s v="University College Dublin"/>
    <x v="0"/>
    <x v="0"/>
    <x v="0"/>
    <x v="0"/>
    <x v="0"/>
    <s v="Dublin"/>
    <x v="0"/>
    <x v="0"/>
    <x v="0"/>
    <x v="0"/>
    <x v="1"/>
    <x v="3"/>
    <x v="2"/>
    <x v="0"/>
    <x v="0"/>
    <s v="Higher Education"/>
    <x v="0"/>
    <x v="1"/>
    <x v="1"/>
    <x v="0"/>
    <x v="2"/>
    <x v="0"/>
    <x v="1"/>
    <s v="Not applicable"/>
    <d v="2026-07-29T00:00:00"/>
    <x v="1"/>
    <x v="0"/>
    <x v="1"/>
    <x v="2"/>
    <x v="0"/>
    <x v="0"/>
    <x v="1"/>
    <x v="0"/>
    <x v="0"/>
    <s v="Covers food and bioprocess engineering, bioenergy, circular-economy applications and related biological systems."/>
  </r>
  <r>
    <s v="Atoms-2-Products (A2P) CDT"/>
    <s v="C033"/>
    <x v="0"/>
    <s v="Courses &amp; Programmes"/>
    <s v="BiOrbic / UCD / University of Nottingham"/>
    <x v="0"/>
    <x v="0"/>
    <x v="0"/>
    <x v="0"/>
    <x v="2"/>
    <s v="Ireland / UK"/>
    <x v="0"/>
    <x v="0"/>
    <x v="0"/>
    <x v="0"/>
    <x v="1"/>
    <x v="3"/>
    <x v="0"/>
    <x v="0"/>
    <x v="0"/>
    <s v="Higher Education; Doctoral Education"/>
    <x v="2"/>
    <x v="0"/>
    <x v="1"/>
    <x v="0"/>
    <x v="2"/>
    <x v="0"/>
    <x v="1"/>
    <s v="Not applicable"/>
    <d v="2026-07-29T00:00:00"/>
    <x v="1"/>
    <x v="0"/>
    <x v="1"/>
    <x v="2"/>
    <x v="0"/>
    <x v="0"/>
    <x v="0"/>
    <x v="0"/>
    <x v="0"/>
    <s v="Sustainable chemistry PhD training focused on green chemistry and performance molecules."/>
  </r>
  <r>
    <s v="Talent4BBI PhD Programme"/>
    <s v="C034"/>
    <x v="0"/>
    <s v="Courses &amp; Programmes"/>
    <s v="BiOrbic"/>
    <x v="5"/>
    <x v="0"/>
    <x v="0"/>
    <x v="0"/>
    <x v="2"/>
    <s v="Ireland / EU"/>
    <x v="0"/>
    <x v="0"/>
    <x v="0"/>
    <x v="0"/>
    <x v="0"/>
    <x v="0"/>
    <x v="1"/>
    <x v="0"/>
    <x v="0"/>
    <s v="Higher Education; Doctoral Education; Professional Learning"/>
    <x v="2"/>
    <x v="0"/>
    <x v="1"/>
    <x v="0"/>
    <x v="2"/>
    <x v="0"/>
    <x v="1"/>
    <s v="Not applicable"/>
    <d v="2026-07-29T00:00:00"/>
    <x v="1"/>
    <x v="0"/>
    <x v="1"/>
    <x v="1"/>
    <x v="0"/>
    <x v="0"/>
    <x v="0"/>
    <x v="1"/>
    <x v="0"/>
    <s v="Industry-led PhD programme on fermentation and biorefinery technologies for the European bio-based industry."/>
  </r>
  <r>
    <s v="Certificate in Circular Bioeconomy in Agri-Food Systems"/>
    <s v="C035"/>
    <x v="0"/>
    <s v="Courses &amp; Programmes"/>
    <s v="South East Technological University"/>
    <x v="0"/>
    <x v="0"/>
    <x v="0"/>
    <x v="0"/>
    <x v="2"/>
    <s v="Waterford / Ireland – national"/>
    <x v="0"/>
    <x v="0"/>
    <x v="0"/>
    <x v="0"/>
    <x v="0"/>
    <x v="0"/>
    <x v="1"/>
    <x v="0"/>
    <x v="0"/>
    <s v="Higher Education; Professional Learning"/>
    <x v="0"/>
    <x v="0"/>
    <x v="1"/>
    <x v="0"/>
    <x v="2"/>
    <x v="0"/>
    <x v="1"/>
    <s v="Not applicable"/>
    <d v="2026-07-29T00:00:00"/>
    <x v="1"/>
    <x v="0"/>
    <x v="1"/>
    <x v="1"/>
    <x v="0"/>
    <x v="0"/>
    <x v="0"/>
    <x v="1"/>
    <x v="0"/>
    <s v="Covers circular agri-food systems, food security, waste prevention and reduction, supply-chain transformation and bioeconomy policy."/>
  </r>
  <r>
    <s v="Certificate in Continuing Professional Development in (Bio)Pharmaceutical Technologies"/>
    <s v="C036"/>
    <x v="0"/>
    <s v="Courses &amp; Programmes"/>
    <s v="University College Cork"/>
    <x v="0"/>
    <x v="0"/>
    <x v="0"/>
    <x v="0"/>
    <x v="2"/>
    <s v="Ireland – national"/>
    <x v="0"/>
    <x v="0"/>
    <x v="0"/>
    <x v="0"/>
    <x v="0"/>
    <x v="0"/>
    <x v="2"/>
    <x v="0"/>
    <x v="0"/>
    <s v="Higher Education; Professional Learning"/>
    <x v="0"/>
    <x v="2"/>
    <x v="0"/>
    <x v="0"/>
    <x v="2"/>
    <x v="0"/>
    <x v="1"/>
    <s v="Not applicable"/>
    <d v="2026-07-29T00:00:00"/>
    <x v="0"/>
    <x v="0"/>
    <x v="0"/>
    <x v="0"/>
    <x v="0"/>
    <x v="0"/>
    <x v="0"/>
    <x v="0"/>
    <x v="0"/>
    <s v="Professional upskilling in pharmaceutical and biopharmaceutical manufacturing, including active pharmaceutical ingredients, bioprocessing and regulated production."/>
  </r>
  <r>
    <s v="Circular BioEconomy Principles"/>
    <s v="C037"/>
    <x v="0"/>
    <s v="Courses &amp; Programmes"/>
    <s v="University College Dublin"/>
    <x v="0"/>
    <x v="0"/>
    <x v="0"/>
    <x v="0"/>
    <x v="2"/>
    <s v="Ireland – national"/>
    <x v="0"/>
    <x v="0"/>
    <x v="0"/>
    <x v="0"/>
    <x v="0"/>
    <x v="0"/>
    <x v="1"/>
    <x v="1"/>
    <x v="0"/>
    <s v="Higher Education; Professional Learning"/>
    <x v="2"/>
    <x v="2"/>
    <x v="1"/>
    <x v="0"/>
    <x v="2"/>
    <x v="0"/>
    <x v="1"/>
    <s v="Not applicable"/>
    <d v="2026-07-29T00:00:00"/>
    <x v="1"/>
    <x v="0"/>
    <x v="1"/>
    <x v="1"/>
    <x v="0"/>
    <x v="0"/>
    <x v="0"/>
    <x v="1"/>
    <x v="0"/>
    <s v="Covers biological and technical cycles, regenerative agriculture, bio-based materials, organic-waste valorisation, sustainability assessment and circular strategy implementation."/>
  </r>
  <r>
    <s v="Natural Products: Harnessing Nature’s Resources"/>
    <s v="C038"/>
    <x v="0"/>
    <s v="Courses &amp; Programmes"/>
    <s v="NatPro / Trinity College Dublin / IKC3"/>
    <x v="0"/>
    <x v="0"/>
    <x v="0"/>
    <x v="0"/>
    <x v="4"/>
    <s v="Ireland / international"/>
    <x v="0"/>
    <x v="0"/>
    <x v="0"/>
    <x v="0"/>
    <x v="0"/>
    <x v="0"/>
    <x v="2"/>
    <x v="1"/>
    <x v="0"/>
    <s v="Higher Education; Professional Learning"/>
    <x v="1"/>
    <x v="2"/>
    <x v="0"/>
    <x v="2"/>
    <x v="2"/>
    <x v="1"/>
    <x v="1"/>
    <s v="Not applicable"/>
    <d v="2026-07-29T00:00:00"/>
    <x v="0"/>
    <x v="1"/>
    <x v="0"/>
    <x v="0"/>
    <x v="0"/>
    <x v="0"/>
    <x v="0"/>
    <x v="0"/>
    <x v="0"/>
    <s v="Natural products, bioactive value chains and resource-based innovation."/>
  </r>
  <r>
    <s v="Green Institute Blended Training"/>
    <s v="C039"/>
    <x v="0"/>
    <s v="Courses &amp; Programmes"/>
    <s v="Green Institute"/>
    <x v="2"/>
    <x v="0"/>
    <x v="0"/>
    <x v="0"/>
    <x v="2"/>
    <s v="Ireland – national"/>
    <x v="0"/>
    <x v="0"/>
    <x v="0"/>
    <x v="1"/>
    <x v="0"/>
    <x v="0"/>
    <x v="0"/>
    <x v="0"/>
    <x v="0"/>
    <s v="Professional Learning"/>
    <x v="1"/>
    <x v="0"/>
    <x v="0"/>
    <x v="3"/>
    <x v="2"/>
    <x v="2"/>
    <x v="1"/>
    <s v="Not applicable"/>
    <d v="2026-07-29T00:00:00"/>
    <x v="0"/>
    <x v="1"/>
    <x v="0"/>
    <x v="0"/>
    <x v="1"/>
    <x v="0"/>
    <x v="0"/>
    <x v="0"/>
    <x v="0"/>
    <s v="Professional training on implementation of green technologies."/>
  </r>
  <r>
    <s v="Syntropic Agroforestry Practical Courses"/>
    <s v="C040"/>
    <x v="0"/>
    <s v="Courses &amp; Programmes"/>
    <s v="Talamh Beo / Community Supported Agriculture Network"/>
    <x v="7"/>
    <x v="0"/>
    <x v="0"/>
    <x v="0"/>
    <x v="2"/>
    <s v="Ireland – national"/>
    <x v="0"/>
    <x v="0"/>
    <x v="0"/>
    <x v="1"/>
    <x v="0"/>
    <x v="0"/>
    <x v="2"/>
    <x v="0"/>
    <x v="0"/>
    <s v="Non-formal / Informal Education; Professional Learning"/>
    <x v="1"/>
    <x v="1"/>
    <x v="3"/>
    <x v="2"/>
    <x v="2"/>
    <x v="1"/>
    <x v="1"/>
    <s v="Not applicable"/>
    <d v="2026-07-29T00:00:00"/>
    <x v="1"/>
    <x v="1"/>
    <x v="0"/>
    <x v="0"/>
    <x v="1"/>
    <x v="1"/>
    <x v="1"/>
    <x v="0"/>
    <x v="0"/>
    <s v="Landscape management, soil health and agroforestry practice."/>
  </r>
  <r>
    <s v="IKC3 Micro-courses"/>
    <s v="C041"/>
    <x v="0"/>
    <s v="Courses &amp; Programmes"/>
    <s v="IKC3 / CBEC"/>
    <x v="5"/>
    <x v="0"/>
    <x v="0"/>
    <x v="0"/>
    <x v="2"/>
    <s v="Ireland – national"/>
    <x v="0"/>
    <x v="0"/>
    <x v="0"/>
    <x v="0"/>
    <x v="0"/>
    <x v="0"/>
    <x v="1"/>
    <x v="0"/>
    <x v="0"/>
    <s v="Higher Education; Professional Learning"/>
    <x v="0"/>
    <x v="2"/>
    <x v="1"/>
    <x v="2"/>
    <x v="2"/>
    <x v="1"/>
    <x v="1"/>
    <s v="Not applicable"/>
    <d v="2026-07-29T00:00:00"/>
    <x v="1"/>
    <x v="1"/>
    <x v="0"/>
    <x v="0"/>
    <x v="0"/>
    <x v="0"/>
    <x v="0"/>
    <x v="1"/>
    <x v="0"/>
    <s v="Flexible upskilling modules including Bioeconomy Feedstocks, LCA, Valorisation Technologies, Biorefinery Processes and Green Technologies."/>
  </r>
  <r>
    <s v="MEngSc in Food Engineering"/>
    <s v="C042"/>
    <x v="0"/>
    <s v="Courses &amp; Programmes"/>
    <s v="University College Dublin"/>
    <x v="0"/>
    <x v="0"/>
    <x v="0"/>
    <x v="0"/>
    <x v="0"/>
    <s v="Dublin"/>
    <x v="0"/>
    <x v="0"/>
    <x v="0"/>
    <x v="0"/>
    <x v="1"/>
    <x v="3"/>
    <x v="2"/>
    <x v="0"/>
    <x v="0"/>
    <s v="Higher Education"/>
    <x v="0"/>
    <x v="1"/>
    <x v="1"/>
    <x v="0"/>
    <x v="2"/>
    <x v="0"/>
    <x v="1"/>
    <s v="Not applicable"/>
    <d v="2026-07-29T00:00:00"/>
    <x v="1"/>
    <x v="0"/>
    <x v="1"/>
    <x v="2"/>
    <x v="0"/>
    <x v="0"/>
    <x v="1"/>
    <x v="0"/>
    <x v="0"/>
    <s v="Food engineering programme with sustainability and bioeconomy relevance."/>
  </r>
  <r>
    <s v="MSc in Sustainable Energy &amp; Green Technologies"/>
    <s v="C043"/>
    <x v="0"/>
    <s v="Courses &amp; Programmes"/>
    <s v="University College Dublin"/>
    <x v="0"/>
    <x v="0"/>
    <x v="0"/>
    <x v="0"/>
    <x v="0"/>
    <s v="Dublin"/>
    <x v="0"/>
    <x v="0"/>
    <x v="0"/>
    <x v="0"/>
    <x v="1"/>
    <x v="3"/>
    <x v="0"/>
    <x v="0"/>
    <x v="0"/>
    <s v="Higher Education"/>
    <x v="0"/>
    <x v="1"/>
    <x v="1"/>
    <x v="0"/>
    <x v="2"/>
    <x v="0"/>
    <x v="1"/>
    <s v="Not applicable"/>
    <d v="2026-07-29T00:00:00"/>
    <x v="1"/>
    <x v="0"/>
    <x v="1"/>
    <x v="2"/>
    <x v="0"/>
    <x v="0"/>
    <x v="1"/>
    <x v="0"/>
    <x v="0"/>
    <s v="Sustainable energy and green technologies supporting bioeconomy transition."/>
  </r>
  <r>
    <s v="MSc in Environmental Technology"/>
    <s v="C044"/>
    <x v="0"/>
    <s v="Courses &amp; Programmes"/>
    <s v="University College Dublin"/>
    <x v="0"/>
    <x v="0"/>
    <x v="0"/>
    <x v="0"/>
    <x v="0"/>
    <s v="Dublin"/>
    <x v="0"/>
    <x v="0"/>
    <x v="0"/>
    <x v="0"/>
    <x v="1"/>
    <x v="3"/>
    <x v="0"/>
    <x v="0"/>
    <x v="0"/>
    <s v="Higher Education"/>
    <x v="0"/>
    <x v="1"/>
    <x v="1"/>
    <x v="0"/>
    <x v="2"/>
    <x v="0"/>
    <x v="1"/>
    <s v="Not applicable"/>
    <d v="2026-07-29T00:00:00"/>
    <x v="1"/>
    <x v="0"/>
    <x v="1"/>
    <x v="2"/>
    <x v="0"/>
    <x v="0"/>
    <x v="1"/>
    <x v="0"/>
    <x v="0"/>
    <s v="Environmental technology, sustainability and resource management."/>
  </r>
  <r>
    <s v="System Leaders for Nature Education"/>
    <s v="C045"/>
    <x v="0"/>
    <s v="Courses &amp; Programmes"/>
    <s v="Irish Schools Sustainability Network / Wildacres"/>
    <x v="8"/>
    <x v="0"/>
    <x v="0"/>
    <x v="0"/>
    <x v="2"/>
    <s v="Ireland – national"/>
    <x v="0"/>
    <x v="0"/>
    <x v="0"/>
    <x v="1"/>
    <x v="0"/>
    <x v="0"/>
    <x v="0"/>
    <x v="1"/>
    <x v="0"/>
    <s v="Teacher CPD / Professional Learning"/>
    <x v="1"/>
    <x v="3"/>
    <x v="0"/>
    <x v="3"/>
    <x v="2"/>
    <x v="2"/>
    <x v="1"/>
    <s v="Not applicable"/>
    <d v="2026-07-29T00:00:00"/>
    <x v="0"/>
    <x v="1"/>
    <x v="0"/>
    <x v="0"/>
    <x v="1"/>
    <x v="0"/>
    <x v="1"/>
    <x v="0"/>
    <x v="0"/>
    <s v="Educator workshops focusing on biodiversity literacy, systems thinking and nature connection."/>
  </r>
  <r>
    <s v="Leave No Trace Ireland Awareness Course"/>
    <s v="C046"/>
    <x v="0"/>
    <s v="Courses &amp; Programmes"/>
    <s v="Leave No Trace Ireland"/>
    <x v="1"/>
    <x v="0"/>
    <x v="0"/>
    <x v="0"/>
    <x v="2"/>
    <s v="Ireland – national"/>
    <x v="0"/>
    <x v="0"/>
    <x v="0"/>
    <x v="1"/>
    <x v="0"/>
    <x v="0"/>
    <x v="0"/>
    <x v="0"/>
    <x v="0"/>
    <s v="Non-formal / Informal Education; Professional Learning"/>
    <x v="2"/>
    <x v="1"/>
    <x v="1"/>
    <x v="1"/>
    <x v="3"/>
    <x v="0"/>
    <x v="3"/>
    <s v="Not applicable"/>
    <d v="2026-07-29T00:00:00"/>
    <x v="1"/>
    <x v="0"/>
    <x v="1"/>
    <x v="1"/>
    <x v="1"/>
    <x v="1"/>
    <x v="1"/>
    <x v="0"/>
    <x v="0"/>
    <s v="One-day practical course on responsible outdoor recreation, environmental protection and the seven Leave No Trace principles. Provider also offers a free 45-minute online introductory course and a 2-day/1-night Trainer Course."/>
  </r>
  <r>
    <s v="STEAMing through Biodiversity and Dark Skies"/>
    <s v="C047"/>
    <x v="0"/>
    <s v="Courses &amp; Programmes"/>
    <s v="Dark Sky Ireland / TeachNet / Research Ireland"/>
    <x v="3"/>
    <x v="0"/>
    <x v="0"/>
    <x v="0"/>
    <x v="2"/>
    <s v="Ireland – national"/>
    <x v="0"/>
    <x v="1"/>
    <x v="0"/>
    <x v="1"/>
    <x v="0"/>
    <x v="0"/>
    <x v="0"/>
    <x v="0"/>
    <x v="0"/>
    <s v="Primary Curriculum; Teacher CPD / Professional Learning"/>
    <x v="0"/>
    <x v="2"/>
    <x v="3"/>
    <x v="1"/>
    <x v="3"/>
    <x v="0"/>
    <x v="3"/>
    <s v="Not applicable"/>
    <d v="2026-07-29T00:00:00"/>
    <x v="1"/>
    <x v="0"/>
    <x v="1"/>
    <x v="1"/>
    <x v="0"/>
    <x v="0"/>
    <x v="0"/>
    <x v="0"/>
    <x v="0"/>
    <s v="Five-module CPD programme integrating biodiversity, dark skies, astronomy and the ecological impacts of light pollution. Includes classroom activities and environmentally friendly lighting strategies."/>
  </r>
  <r>
    <s v="MSc in Circular Economy Leadership for the Built Environment"/>
    <s v="C048"/>
    <x v="0"/>
    <s v="Courses &amp; Programmes"/>
    <s v="Atlantic Technological University"/>
    <x v="0"/>
    <x v="0"/>
    <x v="0"/>
    <x v="0"/>
    <x v="2"/>
    <s v="Ireland – national"/>
    <x v="0"/>
    <x v="0"/>
    <x v="0"/>
    <x v="0"/>
    <x v="0"/>
    <x v="0"/>
    <x v="0"/>
    <x v="0"/>
    <x v="0"/>
    <s v="Higher Education; Professional Learning"/>
    <x v="0"/>
    <x v="2"/>
    <x v="1"/>
    <x v="1"/>
    <x v="3"/>
    <x v="0"/>
    <x v="3"/>
    <s v="Not applicable"/>
    <d v="2026-07-29T00:00:00"/>
    <x v="1"/>
    <x v="0"/>
    <x v="1"/>
    <x v="1"/>
    <x v="0"/>
    <x v="0"/>
    <x v="0"/>
    <x v="0"/>
    <x v="0"/>
    <s v="Flexible multidisciplinary programme developed with construction-sector professionals to address circular-economy competency and skills gaps in the built environment."/>
  </r>
  <r>
    <s v="GIS in Forestry"/>
    <s v="C049"/>
    <x v="0"/>
    <s v="Courses &amp; Programmes"/>
    <s v="Technological University of the Shannon"/>
    <x v="0"/>
    <x v="1"/>
    <x v="0"/>
    <x v="0"/>
    <x v="2"/>
    <s v="Ireland – provider attribution requires clarification"/>
    <x v="0"/>
    <x v="0"/>
    <x v="0"/>
    <x v="0"/>
    <x v="1"/>
    <x v="3"/>
    <x v="2"/>
    <x v="0"/>
    <x v="0"/>
    <s v="Higher Education; Requires clarification"/>
    <x v="2"/>
    <x v="1"/>
    <x v="0"/>
    <x v="4"/>
    <x v="3"/>
    <x v="2"/>
    <x v="3"/>
    <s v="Not applicable"/>
    <d v="2026-07-29T00:00:00"/>
    <x v="0"/>
    <x v="1"/>
    <x v="0"/>
    <x v="0"/>
    <x v="0"/>
    <x v="0"/>
    <x v="1"/>
    <x v="0"/>
    <x v="0"/>
    <s v="GIS and remote-sensing training for sustainable forest management, timber operations and carbon-stock tracking, including spatial data collection, LiDAR, ArcGIS and QGIS. Website and duration require clarification because the submitted resource URL is not a TUS URL. Submitted via MS Forms as &quot;GIS in Forestry&quot;; provider, duration and official course URL require clarification. Excluded from headline analysis because it duplicates another record or remains too unclear for reliable inclusion."/>
  </r>
  <r>
    <s v="Oide Professional Learning Experiences for Leaving Certificate Climate Action and Sustainable Development"/>
    <s v="C050"/>
    <x v="0"/>
    <s v="Courses &amp; Programmes"/>
    <s v="Oide"/>
    <x v="6"/>
    <x v="0"/>
    <x v="0"/>
    <x v="0"/>
    <x v="2"/>
    <s v="Ireland – national"/>
    <x v="0"/>
    <x v="0"/>
    <x v="1"/>
    <x v="1"/>
    <x v="0"/>
    <x v="0"/>
    <x v="1"/>
    <x v="0"/>
    <x v="0"/>
    <s v="Leaving Certificate; Teacher CPD / Professional Learning"/>
    <x v="2"/>
    <x v="0"/>
    <x v="3"/>
    <x v="0"/>
    <x v="0"/>
    <x v="0"/>
    <x v="0"/>
    <s v="Not applicable"/>
    <d v="2026-07-29T00:00:00"/>
    <x v="1"/>
    <x v="0"/>
    <x v="1"/>
    <x v="1"/>
    <x v="0"/>
    <x v="0"/>
    <x v="0"/>
    <x v="1"/>
    <x v="0"/>
    <s v="Supports implementation of the Leaving Certificate CASD specification. Professional learning covers integrated curriculum planning, biodiversity, climate justice, planetary boundaries, bioeconomy, circular economy and related sustainability concepts."/>
  </r>
  <r>
    <s v="Curious Minds CPD Programme"/>
    <s v="C051"/>
    <x v="0"/>
    <s v="Courses &amp; Programmes"/>
    <s v="Research Ireland – Curious Minds"/>
    <x v="3"/>
    <x v="0"/>
    <x v="0"/>
    <x v="0"/>
    <x v="2"/>
    <s v="Ireland – national"/>
    <x v="0"/>
    <x v="1"/>
    <x v="0"/>
    <x v="1"/>
    <x v="0"/>
    <x v="0"/>
    <x v="0"/>
    <x v="0"/>
    <x v="0"/>
    <s v="Primary Curriculum; Primary SESE; Teacher CPD / Professional Learning"/>
    <x v="0"/>
    <x v="0"/>
    <x v="1"/>
    <x v="0"/>
    <x v="0"/>
    <x v="0"/>
    <x v="2"/>
    <s v="Not applicable"/>
    <d v="2026-07-29T00:00:00"/>
    <x v="1"/>
    <x v="0"/>
    <x v="1"/>
    <x v="1"/>
    <x v="0"/>
    <x v="0"/>
    <x v="0"/>
    <x v="0"/>
    <x v="0"/>
    <s v="Inquiry-based STEM professional development. Schools choose Biodiversity or Mighty Materials for Workshop 1, followed by Insulation and Materials or Gravity and Air Resistance, and Journey into Space. Provides hands-on activities and curriculum-linked classroom ideas."/>
  </r>
  <r>
    <s v="Green-Schools Programme"/>
    <s v="R001"/>
    <x v="1"/>
    <s v="Resources &amp; Toolkits"/>
    <s v="An Taisce"/>
    <x v="1"/>
    <x v="0"/>
    <x v="0"/>
    <x v="0"/>
    <x v="2"/>
    <s v="Ireland – national"/>
    <x v="0"/>
    <x v="1"/>
    <x v="1"/>
    <x v="1"/>
    <x v="0"/>
    <x v="0"/>
    <x v="0"/>
    <x v="0"/>
    <x v="0"/>
    <s v="Primary Curriculum; Junior Cycle; Cross-curricular ESD; Teacher CPD / Professional Learning"/>
    <x v="1"/>
    <x v="1"/>
    <x v="1"/>
    <x v="0"/>
    <x v="0"/>
    <x v="0"/>
    <x v="0"/>
    <s v="Not stated"/>
    <d v="2026-07-29T00:00:00"/>
    <x v="1"/>
    <x v="0"/>
    <x v="1"/>
    <x v="1"/>
    <x v="1"/>
    <x v="1"/>
    <x v="1"/>
    <x v="0"/>
    <x v="0"/>
    <m/>
  </r>
  <r>
    <s v="Pocket Forests"/>
    <s v="R002"/>
    <x v="1"/>
    <s v="Resources &amp; Toolkits"/>
    <s v="Pocket Forests Ireland"/>
    <x v="7"/>
    <x v="0"/>
    <x v="0"/>
    <x v="0"/>
    <x v="2"/>
    <s v="Dublin and selected sites nationwide"/>
    <x v="1"/>
    <x v="1"/>
    <x v="1"/>
    <x v="1"/>
    <x v="1"/>
    <x v="3"/>
    <x v="2"/>
    <x v="0"/>
    <x v="0"/>
    <s v="Aistear; Primary Curriculum; Primary SESE; Non-formal / Informal Education"/>
    <x v="1"/>
    <x v="1"/>
    <x v="1"/>
    <x v="0"/>
    <x v="0"/>
    <x v="0"/>
    <x v="0"/>
    <s v="Not stated"/>
    <d v="2026-07-29T00:00:00"/>
    <x v="1"/>
    <x v="0"/>
    <x v="2"/>
    <x v="2"/>
    <x v="1"/>
    <x v="1"/>
    <x v="1"/>
    <x v="0"/>
    <x v="0"/>
    <m/>
  </r>
  <r>
    <s v="Explorers Education Programme"/>
    <s v="R003"/>
    <x v="1"/>
    <s v="Resources &amp; Toolkits"/>
    <s v="Marine Institute"/>
    <x v="3"/>
    <x v="0"/>
    <x v="0"/>
    <x v="0"/>
    <x v="2"/>
    <s v="Galway and national/coastal school delivery"/>
    <x v="0"/>
    <x v="1"/>
    <x v="0"/>
    <x v="1"/>
    <x v="0"/>
    <x v="0"/>
    <x v="2"/>
    <x v="0"/>
    <x v="0"/>
    <s v="Primary Curriculum; Primary SESE; Teacher CPD / Professional Learning"/>
    <x v="1"/>
    <x v="1"/>
    <x v="1"/>
    <x v="0"/>
    <x v="0"/>
    <x v="0"/>
    <x v="2"/>
    <s v="Not stated"/>
    <d v="2026-07-29T00:00:00"/>
    <x v="1"/>
    <x v="0"/>
    <x v="1"/>
    <x v="1"/>
    <x v="1"/>
    <x v="1"/>
    <x v="1"/>
    <x v="0"/>
    <x v="0"/>
    <m/>
  </r>
  <r>
    <s v="BioBeo Education Programme"/>
    <s v="R004"/>
    <x v="1"/>
    <s v="Resources &amp; Toolkits"/>
    <s v="BioBeo Consortium"/>
    <x v="8"/>
    <x v="2"/>
    <x v="1"/>
    <x v="0"/>
    <x v="1"/>
    <s v="Ireland / Europe – online and place-based delivery"/>
    <x v="1"/>
    <x v="1"/>
    <x v="1"/>
    <x v="0"/>
    <x v="0"/>
    <x v="2"/>
    <x v="1"/>
    <x v="1"/>
    <x v="0"/>
    <s v="Aistear; Primary Curriculum; Junior Cycle; Initial Teacher Education (ITE); Teacher CPD / Professional Learning"/>
    <x v="1"/>
    <x v="2"/>
    <x v="1"/>
    <x v="0"/>
    <x v="0"/>
    <x v="0"/>
    <x v="0"/>
    <s v="Not stated"/>
    <d v="2026-07-29T00:00:00"/>
    <x v="1"/>
    <x v="0"/>
    <x v="0"/>
    <x v="0"/>
    <x v="1"/>
    <x v="1"/>
    <x v="0"/>
    <x v="1"/>
    <x v="1"/>
    <s v="Umbrella BioBeo education programme covering multiple age groups and teacher supports; distinguish from the primary-specific programme recorded separately. Contextual ecosystem/support record; exclude from headline counts of distinct educational provision unless specifically analysing the wider enabling landscape. Umbrella/parent record; review alongside component records to avoid double counting."/>
  </r>
  <r>
    <s v="Green-Schools &amp; the Global Goals"/>
    <s v="R005"/>
    <x v="1"/>
    <s v="Resources &amp; Toolkits"/>
    <s v="An Taisce / Drumcondra Education Centre"/>
    <x v="1"/>
    <x v="1"/>
    <x v="2"/>
    <x v="0"/>
    <x v="2"/>
    <s v="Dublin / Ireland – seasonal teacher CPD"/>
    <x v="0"/>
    <x v="1"/>
    <x v="0"/>
    <x v="1"/>
    <x v="0"/>
    <x v="0"/>
    <x v="0"/>
    <x v="0"/>
    <x v="0"/>
    <s v="Primary Curriculum; Teacher CPD / Professional Learning; Cross-curricular ESD"/>
    <x v="1"/>
    <x v="4"/>
    <x v="3"/>
    <x v="0"/>
    <x v="0"/>
    <x v="0"/>
    <x v="0"/>
    <s v="Not stated"/>
    <d v="2026-07-29T00:00:00"/>
    <x v="1"/>
    <x v="1"/>
    <x v="0"/>
    <x v="0"/>
    <x v="1"/>
    <x v="1"/>
    <x v="1"/>
    <x v="0"/>
    <x v="1"/>
    <s v="Also represented in Courses &amp; Programmes as a teacher summer course. Retain here as the associated course-information/resource record and avoid double-counting as a distinct resource in final analysis. Excluded from headline analysis because it duplicates another record or remains too unclear for reliable inclusion. Component or associated resource; potential overlap with a wider programme or parent collection."/>
  </r>
  <r>
    <s v="Climate Change: Science and Action"/>
    <s v="R006"/>
    <x v="1"/>
    <s v="Resources &amp; Toolkits"/>
    <s v="An Taisce / Drumcondra Education Centre"/>
    <x v="1"/>
    <x v="1"/>
    <x v="2"/>
    <x v="0"/>
    <x v="2"/>
    <s v="Ireland – national / online"/>
    <x v="0"/>
    <x v="1"/>
    <x v="0"/>
    <x v="1"/>
    <x v="0"/>
    <x v="0"/>
    <x v="0"/>
    <x v="0"/>
    <x v="0"/>
    <s v="Primary Curriculum; Teacher CPD / Professional Learning; Cross-curricular ESD"/>
    <x v="1"/>
    <x v="2"/>
    <x v="3"/>
    <x v="0"/>
    <x v="0"/>
    <x v="0"/>
    <x v="0"/>
    <s v="Not stated"/>
    <d v="2026-07-29T00:00:00"/>
    <x v="1"/>
    <x v="1"/>
    <x v="0"/>
    <x v="0"/>
    <x v="1"/>
    <x v="1"/>
    <x v="0"/>
    <x v="0"/>
    <x v="1"/>
    <s v="Also represented in Courses &amp; Programmes as a teacher summer course. Retain here as the associated course-information/resource record and avoid double-counting as a distinct resource in final analysis. Excluded from headline analysis because it duplicates another record or remains too unclear for reliable inclusion. Component or associated resource; potential overlap with a wider programme or parent collection."/>
  </r>
  <r>
    <s v="GLOBE Ireland Climate Literacy &amp; STEM"/>
    <s v="R007"/>
    <x v="1"/>
    <s v="Resources &amp; Toolkits"/>
    <s v="Green-Schools / GLOBE"/>
    <x v="6"/>
    <x v="1"/>
    <x v="2"/>
    <x v="0"/>
    <x v="4"/>
    <s v="Ireland – national / international network"/>
    <x v="0"/>
    <x v="1"/>
    <x v="1"/>
    <x v="1"/>
    <x v="0"/>
    <x v="0"/>
    <x v="0"/>
    <x v="0"/>
    <x v="0"/>
    <s v="Primary Curriculum; Junior Cycle; Teacher CPD / Professional Learning"/>
    <x v="1"/>
    <x v="4"/>
    <x v="3"/>
    <x v="0"/>
    <x v="0"/>
    <x v="0"/>
    <x v="0"/>
    <s v="Not stated"/>
    <d v="2026-07-29T00:00:00"/>
    <x v="1"/>
    <x v="1"/>
    <x v="0"/>
    <x v="0"/>
    <x v="1"/>
    <x v="1"/>
    <x v="1"/>
    <x v="0"/>
    <x v="1"/>
    <s v="Also represented in Courses &amp; Programmes as teacher professional learning. Retain here for its student-fieldwork and resource components; avoid double-counting the CPD element. Excluded from headline analysis because it duplicates another record or remains too unclear for reliable inclusion. Component or associated resource; potential overlap with a wider programme or parent collection."/>
  </r>
  <r>
    <s v="Global Goals Book Club"/>
    <s v="R008"/>
    <x v="1"/>
    <s v="Resources &amp; Toolkits"/>
    <s v="Green-Schools"/>
    <x v="6"/>
    <x v="0"/>
    <x v="0"/>
    <x v="0"/>
    <x v="2"/>
    <s v="Ireland – national / online"/>
    <x v="0"/>
    <x v="1"/>
    <x v="1"/>
    <x v="1"/>
    <x v="0"/>
    <x v="3"/>
    <x v="0"/>
    <x v="0"/>
    <x v="0"/>
    <s v="Primary Curriculum; Junior Cycle; Cross-curricular ESD"/>
    <x v="1"/>
    <x v="2"/>
    <x v="1"/>
    <x v="0"/>
    <x v="0"/>
    <x v="0"/>
    <x v="0"/>
    <s v="Not stated"/>
    <d v="2026-07-29T00:00:00"/>
    <x v="1"/>
    <x v="0"/>
    <x v="1"/>
    <x v="2"/>
    <x v="1"/>
    <x v="1"/>
    <x v="0"/>
    <x v="0"/>
    <x v="0"/>
    <m/>
  </r>
  <r>
    <s v="Code Green"/>
    <s v="R009"/>
    <x v="1"/>
    <s v="Resources &amp; Toolkits"/>
    <s v="Microsoft Dream Space / IKC3 / RTÉ Learn"/>
    <x v="5"/>
    <x v="0"/>
    <x v="0"/>
    <x v="0"/>
    <x v="2"/>
    <s v="Ireland – national / online"/>
    <x v="0"/>
    <x v="1"/>
    <x v="0"/>
    <x v="1"/>
    <x v="0"/>
    <x v="3"/>
    <x v="0"/>
    <x v="1"/>
    <x v="0"/>
    <s v="Primary Curriculum; Primary SESE"/>
    <x v="1"/>
    <x v="2"/>
    <x v="1"/>
    <x v="0"/>
    <x v="0"/>
    <x v="0"/>
    <x v="0"/>
    <s v="Not stated"/>
    <d v="2026-07-29T00:00:00"/>
    <x v="1"/>
    <x v="0"/>
    <x v="1"/>
    <x v="2"/>
    <x v="1"/>
    <x v="1"/>
    <x v="0"/>
    <x v="0"/>
    <x v="0"/>
    <m/>
  </r>
  <r>
    <s v="GROW at School"/>
    <s v="R010"/>
    <x v="1"/>
    <s v="Resources &amp; Toolkits"/>
    <s v="GIY Ireland"/>
    <x v="7"/>
    <x v="0"/>
    <x v="0"/>
    <x v="0"/>
    <x v="2"/>
    <s v="Ireland – nationwide"/>
    <x v="0"/>
    <x v="1"/>
    <x v="1"/>
    <x v="1"/>
    <x v="0"/>
    <x v="2"/>
    <x v="2"/>
    <x v="0"/>
    <x v="0"/>
    <s v="Primary Curriculum; Junior Cycle; Leaving Certificate; Teacher CPD / Professional Learning"/>
    <x v="1"/>
    <x v="1"/>
    <x v="1"/>
    <x v="1"/>
    <x v="3"/>
    <x v="0"/>
    <x v="3"/>
    <s v="Not stated"/>
    <d v="2026-07-29T00:00:00"/>
    <x v="1"/>
    <x v="0"/>
    <x v="1"/>
    <x v="1"/>
    <x v="1"/>
    <x v="1"/>
    <x v="1"/>
    <x v="0"/>
    <x v="0"/>
    <s v="Provider information validated through MS Forms in 2026. The programme is reported as free, blended and delivered over three years."/>
  </r>
  <r>
    <s v="The Big Grow"/>
    <s v="R011"/>
    <x v="1"/>
    <s v="Resources &amp; Toolkits"/>
    <s v="GIY / Innocent Drinks"/>
    <x v="7"/>
    <x v="0"/>
    <x v="0"/>
    <x v="0"/>
    <x v="2"/>
    <s v="Ireland and United Kingdom"/>
    <x v="0"/>
    <x v="1"/>
    <x v="0"/>
    <x v="1"/>
    <x v="0"/>
    <x v="3"/>
    <x v="2"/>
    <x v="0"/>
    <x v="0"/>
    <s v="Primary Curriculum"/>
    <x v="1"/>
    <x v="2"/>
    <x v="0"/>
    <x v="2"/>
    <x v="0"/>
    <x v="1"/>
    <x v="0"/>
    <s v="Not stated"/>
    <d v="2026-07-29T00:00:00"/>
    <x v="0"/>
    <x v="1"/>
    <x v="0"/>
    <x v="0"/>
    <x v="1"/>
    <x v="1"/>
    <x v="0"/>
    <x v="0"/>
    <x v="0"/>
    <s v="Official programme website was identifiable, but current Irish delivery details and availability require final confirmation."/>
  </r>
  <r>
    <s v="Teaching about Climate Change in Irish Primary Schools"/>
    <s v="R012"/>
    <x v="1"/>
    <s v="Resources &amp; Toolkits"/>
    <s v="Trócaire"/>
    <x v="1"/>
    <x v="0"/>
    <x v="0"/>
    <x v="0"/>
    <x v="2"/>
    <s v="Ireland – national / online"/>
    <x v="0"/>
    <x v="1"/>
    <x v="0"/>
    <x v="1"/>
    <x v="0"/>
    <x v="3"/>
    <x v="0"/>
    <x v="0"/>
    <x v="0"/>
    <s v="Primary Curriculum; Primary SESE; Cross-curricular ESD"/>
    <x v="1"/>
    <x v="2"/>
    <x v="1"/>
    <x v="0"/>
    <x v="0"/>
    <x v="0"/>
    <x v="0"/>
    <s v="Not stated"/>
    <d v="2026-07-29T00:00:00"/>
    <x v="1"/>
    <x v="0"/>
    <x v="1"/>
    <x v="2"/>
    <x v="1"/>
    <x v="1"/>
    <x v="0"/>
    <x v="0"/>
    <x v="0"/>
    <m/>
  </r>
  <r>
    <s v="BEST Network Newsletter"/>
    <s v="R013"/>
    <x v="1"/>
    <s v="Resources &amp; Toolkits"/>
    <s v="BEST Network / BiOrbic"/>
    <x v="5"/>
    <x v="0"/>
    <x v="0"/>
    <x v="0"/>
    <x v="1"/>
    <s v="Ireland / Europe – online"/>
    <x v="0"/>
    <x v="1"/>
    <x v="1"/>
    <x v="0"/>
    <x v="0"/>
    <x v="2"/>
    <x v="1"/>
    <x v="0"/>
    <x v="0"/>
    <s v="Primary Curriculum; Junior Cycle; Initial Teacher Education (ITE); Teacher CPD / Professional Learning"/>
    <x v="1"/>
    <x v="2"/>
    <x v="1"/>
    <x v="1"/>
    <x v="3"/>
    <x v="0"/>
    <x v="3"/>
    <s v="Not stated"/>
    <d v="2026-07-29T00:00:00"/>
    <x v="1"/>
    <x v="0"/>
    <x v="1"/>
    <x v="1"/>
    <x v="1"/>
    <x v="1"/>
    <x v="0"/>
    <x v="1"/>
    <x v="0"/>
    <s v="Provider information validated through MS Forms in 2026. Newsletter is a distinct output of the BEST Network, separate from the wider BEST resource collection."/>
  </r>
  <r>
    <s v="Teachers in Residence Resources"/>
    <s v="R014"/>
    <x v="1"/>
    <s v="Resources &amp; Toolkits"/>
    <s v="CÚRAM Research Ireland Centre for Medical Devices / University of Galway"/>
    <x v="0"/>
    <x v="0"/>
    <x v="0"/>
    <x v="0"/>
    <x v="2"/>
    <s v="Galway / Ireland – national online resource"/>
    <x v="0"/>
    <x v="1"/>
    <x v="1"/>
    <x v="1"/>
    <x v="0"/>
    <x v="0"/>
    <x v="0"/>
    <x v="0"/>
    <x v="0"/>
    <s v="Primary Curriculum; Junior Cycle; Teacher CPD / Professional Learning"/>
    <x v="1"/>
    <x v="2"/>
    <x v="1"/>
    <x v="0"/>
    <x v="0"/>
    <x v="0"/>
    <x v="0"/>
    <s v="Not stated"/>
    <d v="2026-07-29T00:00:00"/>
    <x v="1"/>
    <x v="0"/>
    <x v="1"/>
    <x v="1"/>
    <x v="1"/>
    <x v="1"/>
    <x v="0"/>
    <x v="0"/>
    <x v="0"/>
    <s v="Resource collection produced through the Teachers in Residence programme; the associated accredited teacher programme remains in Courses &amp; Programmes."/>
  </r>
  <r>
    <s v="MyGug Food Waste-to-Energy Education Resources"/>
    <s v="R015"/>
    <x v="1"/>
    <s v="Resources &amp; Toolkits"/>
    <s v="AmuGreen / MyGug"/>
    <x v="7"/>
    <x v="0"/>
    <x v="0"/>
    <x v="0"/>
    <x v="2"/>
    <s v="Ireland – school and education sites"/>
    <x v="0"/>
    <x v="1"/>
    <x v="1"/>
    <x v="1"/>
    <x v="0"/>
    <x v="3"/>
    <x v="2"/>
    <x v="0"/>
    <x v="0"/>
    <s v="Primary Curriculum; Junior Cycle; Cross-curricular ESD"/>
    <x v="1"/>
    <x v="1"/>
    <x v="1"/>
    <x v="0"/>
    <x v="0"/>
    <x v="0"/>
    <x v="0"/>
    <s v="Not stated"/>
    <d v="2026-07-29T00:00:00"/>
    <x v="1"/>
    <x v="0"/>
    <x v="1"/>
    <x v="2"/>
    <x v="1"/>
    <x v="1"/>
    <x v="1"/>
    <x v="0"/>
    <x v="0"/>
    <m/>
  </r>
  <r>
    <s v="Environmental Influencer Course"/>
    <s v="R016"/>
    <x v="1"/>
    <s v="Resources &amp; Toolkits"/>
    <s v="Irish Schools Sustainability Network (ISSN)"/>
    <x v="6"/>
    <x v="0"/>
    <x v="0"/>
    <x v="0"/>
    <x v="2"/>
    <s v="Ireland – national / online or school-based"/>
    <x v="0"/>
    <x v="0"/>
    <x v="1"/>
    <x v="1"/>
    <x v="0"/>
    <x v="3"/>
    <x v="0"/>
    <x v="0"/>
    <x v="0"/>
    <s v="Junior Cycle; Transition Year; Cross-curricular ESD"/>
    <x v="1"/>
    <x v="0"/>
    <x v="1"/>
    <x v="0"/>
    <x v="0"/>
    <x v="0"/>
    <x v="0"/>
    <s v="Not stated"/>
    <d v="2026-07-29T00:00:00"/>
    <x v="1"/>
    <x v="0"/>
    <x v="1"/>
    <x v="2"/>
    <x v="1"/>
    <x v="1"/>
    <x v="0"/>
    <x v="0"/>
    <x v="0"/>
    <s v="Structured 10-week student module with reusable lesson resources. Retained here as a resource-supported school programme rather than an accredited course."/>
  </r>
  <r>
    <s v="Climate and Nature Summit"/>
    <s v="R017"/>
    <x v="1"/>
    <s v="Resources &amp; Toolkits"/>
    <s v="Irish Schools Sustainability Network (ISSN)"/>
    <x v="6"/>
    <x v="0"/>
    <x v="1"/>
    <x v="0"/>
    <x v="2"/>
    <s v="Ireland – national / online"/>
    <x v="0"/>
    <x v="1"/>
    <x v="1"/>
    <x v="1"/>
    <x v="1"/>
    <x v="3"/>
    <x v="0"/>
    <x v="0"/>
    <x v="0"/>
    <s v="Primary Curriculum; Junior Cycle; Transition Year; Cross-curricular ESD"/>
    <x v="1"/>
    <x v="0"/>
    <x v="3"/>
    <x v="0"/>
    <x v="0"/>
    <x v="0"/>
    <x v="0"/>
    <s v="Not stated"/>
    <d v="2026-07-29T00:00:00"/>
    <x v="1"/>
    <x v="0"/>
    <x v="1"/>
    <x v="2"/>
    <x v="1"/>
    <x v="1"/>
    <x v="0"/>
    <x v="0"/>
    <x v="1"/>
    <s v="Umbrella/parent record; review alongside component records to avoid double counting."/>
  </r>
  <r>
    <s v="5 Minutes of Sustainability"/>
    <s v="R018"/>
    <x v="1"/>
    <s v="Resources &amp; Toolkits"/>
    <s v="Irish Schools Sustainability Network (ISSN)"/>
    <x v="6"/>
    <x v="0"/>
    <x v="0"/>
    <x v="0"/>
    <x v="2"/>
    <s v="Ireland – national / online"/>
    <x v="0"/>
    <x v="1"/>
    <x v="1"/>
    <x v="1"/>
    <x v="1"/>
    <x v="3"/>
    <x v="0"/>
    <x v="0"/>
    <x v="0"/>
    <s v="Primary Curriculum; Junior Cycle; Cross-curricular ESD"/>
    <x v="1"/>
    <x v="2"/>
    <x v="1"/>
    <x v="0"/>
    <x v="0"/>
    <x v="0"/>
    <x v="0"/>
    <s v="Not stated"/>
    <d v="2026-07-29T00:00:00"/>
    <x v="1"/>
    <x v="0"/>
    <x v="1"/>
    <x v="2"/>
    <x v="1"/>
    <x v="1"/>
    <x v="0"/>
    <x v="0"/>
    <x v="0"/>
    <m/>
  </r>
  <r>
    <s v="Plant a Planet"/>
    <s v="R019"/>
    <x v="1"/>
    <s v="Resources &amp; Toolkits"/>
    <s v="Irish Schools Sustainability Network (ISSN)"/>
    <x v="6"/>
    <x v="0"/>
    <x v="0"/>
    <x v="0"/>
    <x v="2"/>
    <s v="Ireland – school, home and community sites"/>
    <x v="0"/>
    <x v="1"/>
    <x v="1"/>
    <x v="1"/>
    <x v="1"/>
    <x v="3"/>
    <x v="2"/>
    <x v="0"/>
    <x v="0"/>
    <s v="Primary Curriculum; Junior Cycle; Transition Year; Cross-curricular ESD"/>
    <x v="1"/>
    <x v="1"/>
    <x v="3"/>
    <x v="0"/>
    <x v="0"/>
    <x v="0"/>
    <x v="0"/>
    <s v="Not stated"/>
    <d v="2026-07-29T00:00:00"/>
    <x v="1"/>
    <x v="0"/>
    <x v="1"/>
    <x v="2"/>
    <x v="1"/>
    <x v="1"/>
    <x v="1"/>
    <x v="0"/>
    <x v="0"/>
    <m/>
  </r>
  <r>
    <s v="Global Citizenship Booklets"/>
    <s v="R020"/>
    <x v="1"/>
    <s v="Resources &amp; Toolkits"/>
    <s v="Irish Schools Sustainability Network (ISSN)"/>
    <x v="6"/>
    <x v="0"/>
    <x v="1"/>
    <x v="0"/>
    <x v="2"/>
    <s v="Ireland – national / online"/>
    <x v="0"/>
    <x v="1"/>
    <x v="1"/>
    <x v="1"/>
    <x v="1"/>
    <x v="3"/>
    <x v="0"/>
    <x v="0"/>
    <x v="0"/>
    <s v="Primary Curriculum; Junior Cycle; Transition Year; Cross-curricular ESD"/>
    <x v="1"/>
    <x v="2"/>
    <x v="1"/>
    <x v="0"/>
    <x v="0"/>
    <x v="0"/>
    <x v="0"/>
    <s v="Not stated"/>
    <d v="2026-07-29T00:00:00"/>
    <x v="1"/>
    <x v="0"/>
    <x v="1"/>
    <x v="2"/>
    <x v="1"/>
    <x v="1"/>
    <x v="0"/>
    <x v="0"/>
    <x v="1"/>
    <s v="Umbrella booklet collection. Individual linked lessons should not be counted separately unless extracted as distinct records. Umbrella/parent record; review alongside component records to avoid double counting."/>
  </r>
  <r>
    <s v="ESD – Getting Started Guide"/>
    <s v="R021"/>
    <x v="1"/>
    <s v="Resources &amp; Toolkits"/>
    <s v="Irish Schools Sustainability Network (ISSN)"/>
    <x v="6"/>
    <x v="0"/>
    <x v="0"/>
    <x v="0"/>
    <x v="2"/>
    <s v="Ireland – national / online"/>
    <x v="0"/>
    <x v="1"/>
    <x v="1"/>
    <x v="1"/>
    <x v="1"/>
    <x v="3"/>
    <x v="0"/>
    <x v="0"/>
    <x v="0"/>
    <s v="Primary Curriculum; Junior Cycle; Cross-curricular ESD"/>
    <x v="1"/>
    <x v="2"/>
    <x v="1"/>
    <x v="0"/>
    <x v="0"/>
    <x v="0"/>
    <x v="0"/>
    <s v="Not stated"/>
    <d v="2026-07-29T00:00:00"/>
    <x v="1"/>
    <x v="0"/>
    <x v="1"/>
    <x v="2"/>
    <x v="1"/>
    <x v="1"/>
    <x v="0"/>
    <x v="0"/>
    <x v="0"/>
    <m/>
  </r>
  <r>
    <s v="Five Key Questions When Choosing ESD/GCE Resources"/>
    <s v="R022"/>
    <x v="1"/>
    <s v="Resources &amp; Toolkits"/>
    <s v="Irish Schools Sustainability Network (ISSN)"/>
    <x v="6"/>
    <x v="0"/>
    <x v="0"/>
    <x v="0"/>
    <x v="2"/>
    <s v="Ireland – national / online"/>
    <x v="0"/>
    <x v="1"/>
    <x v="1"/>
    <x v="1"/>
    <x v="0"/>
    <x v="0"/>
    <x v="0"/>
    <x v="0"/>
    <x v="0"/>
    <s v="Teacher CPD / Professional Learning; Cross-curricular ESD"/>
    <x v="1"/>
    <x v="2"/>
    <x v="1"/>
    <x v="0"/>
    <x v="0"/>
    <x v="0"/>
    <x v="0"/>
    <s v="Not stated"/>
    <d v="2026-07-29T00:00:00"/>
    <x v="1"/>
    <x v="0"/>
    <x v="1"/>
    <x v="1"/>
    <x v="1"/>
    <x v="1"/>
    <x v="0"/>
    <x v="0"/>
    <x v="0"/>
    <m/>
  </r>
  <r>
    <s v="The BioBus National Campaign"/>
    <s v="R023"/>
    <x v="1"/>
    <s v="Resources &amp; Toolkits"/>
    <s v="BiOrbic"/>
    <x v="5"/>
    <x v="0"/>
    <x v="0"/>
    <x v="0"/>
    <x v="2"/>
    <s v="Ireland – national / mobile and online"/>
    <x v="0"/>
    <x v="1"/>
    <x v="1"/>
    <x v="1"/>
    <x v="1"/>
    <x v="3"/>
    <x v="1"/>
    <x v="0"/>
    <x v="0"/>
    <s v="Non-formal / Informal Education"/>
    <x v="1"/>
    <x v="0"/>
    <x v="1"/>
    <x v="0"/>
    <x v="2"/>
    <x v="0"/>
    <x v="1"/>
    <s v="Not stated"/>
    <d v="2026-07-29T00:00:00"/>
    <x v="1"/>
    <x v="0"/>
    <x v="1"/>
    <x v="2"/>
    <x v="1"/>
    <x v="1"/>
    <x v="0"/>
    <x v="1"/>
    <x v="0"/>
    <s v="Campaign has ended, but the BioBus webpage continues to provide downloadable household and school resources."/>
  </r>
  <r>
    <s v="BioBeo Primary Education Programme"/>
    <s v="R024"/>
    <x v="1"/>
    <s v="Resources &amp; Toolkits"/>
    <s v="BioBeo Consortium / BiOrbic / Maynooth University"/>
    <x v="0"/>
    <x v="0"/>
    <x v="2"/>
    <x v="0"/>
    <x v="1"/>
    <s v="Ireland / Europe – place-based and online"/>
    <x v="1"/>
    <x v="1"/>
    <x v="1"/>
    <x v="1"/>
    <x v="1"/>
    <x v="3"/>
    <x v="1"/>
    <x v="1"/>
    <x v="0"/>
    <s v="Aistear; Primary Curriculum; Primary SESE; Junior Cycle"/>
    <x v="1"/>
    <x v="2"/>
    <x v="1"/>
    <x v="0"/>
    <x v="2"/>
    <x v="0"/>
    <x v="1"/>
    <s v="Not stated"/>
    <d v="2026-07-29T00:00:00"/>
    <x v="1"/>
    <x v="0"/>
    <x v="2"/>
    <x v="2"/>
    <x v="1"/>
    <x v="1"/>
    <x v="0"/>
    <x v="1"/>
    <x v="1"/>
    <s v="Primary-specific BioBeo package; distinguish from the broader umbrella BioBeo Education Programme. Component or associated resource; potential overlap with a wider programme or parent collection."/>
  </r>
  <r>
    <s v="AgroCycle Kids Programme"/>
    <s v="R025"/>
    <x v="1"/>
    <s v="Resources &amp; Toolkits"/>
    <s v="AgroCycle / BiOrbic"/>
    <x v="5"/>
    <x v="0"/>
    <x v="0"/>
    <x v="0"/>
    <x v="2"/>
    <s v="Ireland – national / online"/>
    <x v="0"/>
    <x v="1"/>
    <x v="0"/>
    <x v="1"/>
    <x v="0"/>
    <x v="3"/>
    <x v="1"/>
    <x v="0"/>
    <x v="0"/>
    <s v="Primary Curriculum; Primary SESE"/>
    <x v="1"/>
    <x v="2"/>
    <x v="1"/>
    <x v="0"/>
    <x v="2"/>
    <x v="0"/>
    <x v="1"/>
    <s v="Not stated"/>
    <d v="2026-07-29T00:00:00"/>
    <x v="1"/>
    <x v="0"/>
    <x v="1"/>
    <x v="2"/>
    <x v="1"/>
    <x v="1"/>
    <x v="0"/>
    <x v="1"/>
    <x v="0"/>
    <m/>
  </r>
  <r>
    <s v="Environmental Innovators"/>
    <s v="R026"/>
    <x v="1"/>
    <s v="Resources &amp; Toolkits"/>
    <s v="Agri Aware / BiOrbic"/>
    <x v="5"/>
    <x v="0"/>
    <x v="0"/>
    <x v="0"/>
    <x v="2"/>
    <s v="Ireland – nationwide"/>
    <x v="0"/>
    <x v="0"/>
    <x v="1"/>
    <x v="1"/>
    <x v="1"/>
    <x v="3"/>
    <x v="0"/>
    <x v="0"/>
    <x v="0"/>
    <s v="Transition Year; Junior Cycle; Cross-curricular ESD"/>
    <x v="1"/>
    <x v="1"/>
    <x v="3"/>
    <x v="0"/>
    <x v="2"/>
    <x v="0"/>
    <x v="1"/>
    <s v="Not stated"/>
    <d v="2026-07-29T00:00:00"/>
    <x v="1"/>
    <x v="0"/>
    <x v="1"/>
    <x v="2"/>
    <x v="1"/>
    <x v="1"/>
    <x v="1"/>
    <x v="0"/>
    <x v="0"/>
    <m/>
  </r>
  <r>
    <s v="BEST Network Resources"/>
    <s v="R027"/>
    <x v="1"/>
    <s v="Resources &amp; Toolkits"/>
    <s v="BEST Network / BiOrbic"/>
    <x v="5"/>
    <x v="2"/>
    <x v="1"/>
    <x v="0"/>
    <x v="1"/>
    <s v="Ireland / Europe – online"/>
    <x v="0"/>
    <x v="1"/>
    <x v="1"/>
    <x v="0"/>
    <x v="0"/>
    <x v="2"/>
    <x v="1"/>
    <x v="0"/>
    <x v="0"/>
    <s v="Primary Curriculum; Junior Cycle; Initial Teacher Education (ITE); Teacher CPD / Professional Learning"/>
    <x v="1"/>
    <x v="0"/>
    <x v="1"/>
    <x v="0"/>
    <x v="2"/>
    <x v="0"/>
    <x v="1"/>
    <s v="Not stated"/>
    <d v="2026-07-29T00:00:00"/>
    <x v="1"/>
    <x v="0"/>
    <x v="0"/>
    <x v="0"/>
    <x v="1"/>
    <x v="1"/>
    <x v="0"/>
    <x v="1"/>
    <x v="1"/>
    <s v="Wider BEST Network resource collection; distinct from the BEST newsletter. Contextual ecosystem/support record; exclude from headline counts of distinct educational provision unless specifically analysing the wider enabling landscape. Umbrella/parent record; review alongside component records to avoid double counting."/>
  </r>
  <r>
    <s v="Public Outreach Workshops"/>
    <s v="R028"/>
    <x v="1"/>
    <s v="Resources &amp; Toolkits"/>
    <s v="BiOrbic"/>
    <x v="5"/>
    <x v="2"/>
    <x v="1"/>
    <x v="0"/>
    <x v="2"/>
    <s v="Ireland – national outreach"/>
    <x v="0"/>
    <x v="1"/>
    <x v="0"/>
    <x v="0"/>
    <x v="1"/>
    <x v="3"/>
    <x v="1"/>
    <x v="0"/>
    <x v="0"/>
    <s v="Primary Curriculum; Higher Education; Non-formal / Informal Education"/>
    <x v="1"/>
    <x v="1"/>
    <x v="3"/>
    <x v="0"/>
    <x v="2"/>
    <x v="0"/>
    <x v="1"/>
    <s v="Not stated"/>
    <d v="2026-07-29T00:00:00"/>
    <x v="1"/>
    <x v="0"/>
    <x v="0"/>
    <x v="0"/>
    <x v="1"/>
    <x v="1"/>
    <x v="1"/>
    <x v="1"/>
    <x v="1"/>
    <s v="Umbrella collection of public-engagement workshop formats; individual one-off events are not separately counted. Contextual ecosystem/support record; exclude from headline counts of distinct educational provision unless specifically analysing the wider enabling landscape. Umbrella/parent record; review alongside component records to avoid double counting."/>
  </r>
  <r>
    <s v="BISC-E (Bio-based Innovation Student Challenge Europe)"/>
    <s v="R029"/>
    <x v="1"/>
    <s v="Resources &amp; Toolkits"/>
    <s v="IKC3 / Bio-based Industries Consortium"/>
    <x v="5"/>
    <x v="0"/>
    <x v="0"/>
    <x v="0"/>
    <x v="1"/>
    <s v="Ireland / Europe"/>
    <x v="0"/>
    <x v="0"/>
    <x v="0"/>
    <x v="0"/>
    <x v="1"/>
    <x v="3"/>
    <x v="1"/>
    <x v="0"/>
    <x v="0"/>
    <s v="Higher Education; Non-formal / Informal Education"/>
    <x v="1"/>
    <x v="4"/>
    <x v="3"/>
    <x v="0"/>
    <x v="2"/>
    <x v="0"/>
    <x v="1"/>
    <s v="Not stated"/>
    <d v="2026-07-29T00:00:00"/>
    <x v="1"/>
    <x v="0"/>
    <x v="1"/>
    <x v="2"/>
    <x v="1"/>
    <x v="1"/>
    <x v="1"/>
    <x v="1"/>
    <x v="0"/>
    <s v="Non-formal student competition retained in this tab as an educational initiative/resource record."/>
  </r>
  <r>
    <s v="EduGreen Connect"/>
    <s v="R030"/>
    <x v="1"/>
    <s v="Resources &amp; Toolkits"/>
    <s v="IKC3"/>
    <x v="5"/>
    <x v="0"/>
    <x v="0"/>
    <x v="0"/>
    <x v="2"/>
    <s v="Ireland – national / online"/>
    <x v="0"/>
    <x v="1"/>
    <x v="1"/>
    <x v="1"/>
    <x v="0"/>
    <x v="0"/>
    <x v="1"/>
    <x v="0"/>
    <x v="0"/>
    <s v="Primary Curriculum; Junior Cycle; Teacher CPD / Professional Learning"/>
    <x v="1"/>
    <x v="2"/>
    <x v="1"/>
    <x v="0"/>
    <x v="2"/>
    <x v="0"/>
    <x v="1"/>
    <s v="Not stated"/>
    <d v="2026-07-29T00:00:00"/>
    <x v="1"/>
    <x v="0"/>
    <x v="1"/>
    <x v="1"/>
    <x v="1"/>
    <x v="1"/>
    <x v="0"/>
    <x v="1"/>
    <x v="0"/>
    <m/>
  </r>
  <r>
    <s v="Bioeconomy Lesson Plans"/>
    <s v="R031"/>
    <x v="1"/>
    <s v="Resources &amp; Toolkits"/>
    <s v="BiOrbic researchers and teachers"/>
    <x v="5"/>
    <x v="0"/>
    <x v="0"/>
    <x v="0"/>
    <x v="2"/>
    <s v="Ireland – national / online"/>
    <x v="0"/>
    <x v="1"/>
    <x v="1"/>
    <x v="1"/>
    <x v="0"/>
    <x v="3"/>
    <x v="1"/>
    <x v="0"/>
    <x v="0"/>
    <s v="Primary Curriculum; Junior Cycle"/>
    <x v="1"/>
    <x v="2"/>
    <x v="1"/>
    <x v="0"/>
    <x v="2"/>
    <x v="0"/>
    <x v="1"/>
    <s v="Not stated"/>
    <d v="2026-07-29T00:00:00"/>
    <x v="1"/>
    <x v="0"/>
    <x v="1"/>
    <x v="2"/>
    <x v="1"/>
    <x v="1"/>
    <x v="0"/>
    <x v="1"/>
    <x v="0"/>
    <s v="General BiOrbic lesson-plan collection; distinguish from the primary-specific BioBeo lesson-plan programme."/>
  </r>
  <r>
    <s v="STEM Escape Rooms"/>
    <s v="R032"/>
    <x v="1"/>
    <s v="Resources &amp; Toolkits"/>
    <s v="BiOrbic researchers and teachers"/>
    <x v="5"/>
    <x v="0"/>
    <x v="0"/>
    <x v="0"/>
    <x v="2"/>
    <s v="Ireland – online and site-based outreach"/>
    <x v="0"/>
    <x v="1"/>
    <x v="1"/>
    <x v="1"/>
    <x v="1"/>
    <x v="3"/>
    <x v="1"/>
    <x v="0"/>
    <x v="0"/>
    <s v="Primary Curriculum; Junior Cycle"/>
    <x v="1"/>
    <x v="0"/>
    <x v="1"/>
    <x v="0"/>
    <x v="2"/>
    <x v="0"/>
    <x v="1"/>
    <s v="Not stated"/>
    <d v="2026-07-29T00:00:00"/>
    <x v="1"/>
    <x v="0"/>
    <x v="1"/>
    <x v="2"/>
    <x v="1"/>
    <x v="1"/>
    <x v="0"/>
    <x v="1"/>
    <x v="0"/>
    <m/>
  </r>
  <r>
    <s v="Bioeconomy Map"/>
    <s v="R033"/>
    <x v="1"/>
    <s v="Resources &amp; Toolkits"/>
    <s v="BiOrbic"/>
    <x v="5"/>
    <x v="0"/>
    <x v="0"/>
    <x v="0"/>
    <x v="2"/>
    <s v="Ireland – online interactive map"/>
    <x v="0"/>
    <x v="1"/>
    <x v="1"/>
    <x v="1"/>
    <x v="0"/>
    <x v="3"/>
    <x v="1"/>
    <x v="0"/>
    <x v="0"/>
    <s v="Primary Curriculum; Junior Cycle; Non-formal / Informal Education"/>
    <x v="1"/>
    <x v="2"/>
    <x v="1"/>
    <x v="0"/>
    <x v="2"/>
    <x v="0"/>
    <x v="1"/>
    <s v="Not stated"/>
    <d v="2026-07-29T00:00:00"/>
    <x v="1"/>
    <x v="0"/>
    <x v="1"/>
    <x v="2"/>
    <x v="1"/>
    <x v="1"/>
    <x v="0"/>
    <x v="1"/>
    <x v="0"/>
    <m/>
  </r>
  <r>
    <s v="BioCultúr"/>
    <s v="R034"/>
    <x v="1"/>
    <s v="Resources &amp; Toolkits"/>
    <s v="BiOrbic / BEST-aligned research"/>
    <x v="5"/>
    <x v="0"/>
    <x v="0"/>
    <x v="0"/>
    <x v="2"/>
    <s v="Ireland – national / online"/>
    <x v="0"/>
    <x v="1"/>
    <x v="1"/>
    <x v="1"/>
    <x v="0"/>
    <x v="3"/>
    <x v="1"/>
    <x v="0"/>
    <x v="0"/>
    <s v="Primary Curriculum; Primary SESE; Junior Cycle; Cross-curricular ESD"/>
    <x v="1"/>
    <x v="2"/>
    <x v="1"/>
    <x v="2"/>
    <x v="2"/>
    <x v="1"/>
    <x v="1"/>
    <s v="Not stated"/>
    <d v="2026-07-29T00:00:00"/>
    <x v="1"/>
    <x v="1"/>
    <x v="0"/>
    <x v="0"/>
    <x v="1"/>
    <x v="1"/>
    <x v="0"/>
    <x v="1"/>
    <x v="0"/>
    <s v="Officially referenced within BiOrbic/BEST activity, but a dedicated standalone resource page was not identified."/>
  </r>
  <r>
    <s v="BioBeo App &amp; Dashboard"/>
    <s v="R035"/>
    <x v="1"/>
    <s v="Resources &amp; Toolkits"/>
    <s v="BioBeo"/>
    <x v="2"/>
    <x v="0"/>
    <x v="2"/>
    <x v="0"/>
    <x v="1"/>
    <s v="Europe – online and local trail locations"/>
    <x v="0"/>
    <x v="1"/>
    <x v="1"/>
    <x v="1"/>
    <x v="0"/>
    <x v="3"/>
    <x v="1"/>
    <x v="1"/>
    <x v="0"/>
    <s v="Primary Curriculum; Junior Cycle"/>
    <x v="1"/>
    <x v="2"/>
    <x v="1"/>
    <x v="0"/>
    <x v="2"/>
    <x v="0"/>
    <x v="1"/>
    <s v="Not stated"/>
    <d v="2026-07-29T00:00:00"/>
    <x v="1"/>
    <x v="0"/>
    <x v="1"/>
    <x v="2"/>
    <x v="1"/>
    <x v="1"/>
    <x v="0"/>
    <x v="1"/>
    <x v="1"/>
    <s v="BioBeo project has concluded; digital resources remain publicly available. Component or associated resource; potential overlap with a wider programme or parent collection."/>
  </r>
  <r>
    <s v="Beo, Raja and the Butterfly Effect"/>
    <s v="R036"/>
    <x v="1"/>
    <s v="Resources &amp; Toolkits"/>
    <s v="BioBeo"/>
    <x v="2"/>
    <x v="0"/>
    <x v="2"/>
    <x v="0"/>
    <x v="1"/>
    <s v="Ireland / Europe – online"/>
    <x v="0"/>
    <x v="1"/>
    <x v="0"/>
    <x v="1"/>
    <x v="1"/>
    <x v="3"/>
    <x v="1"/>
    <x v="0"/>
    <x v="0"/>
    <s v="Primary Curriculum; Primary SESE"/>
    <x v="1"/>
    <x v="2"/>
    <x v="1"/>
    <x v="0"/>
    <x v="2"/>
    <x v="0"/>
    <x v="1"/>
    <s v="Not stated"/>
    <d v="2026-07-29T00:00:00"/>
    <x v="1"/>
    <x v="0"/>
    <x v="1"/>
    <x v="2"/>
    <x v="1"/>
    <x v="1"/>
    <x v="0"/>
    <x v="1"/>
    <x v="1"/>
    <s v="BioBeo project has concluded; comic remains publicly available. Component or associated resource; potential overlap with a wider programme or parent collection."/>
  </r>
  <r>
    <s v="Answering the Curlew's Call"/>
    <s v="R037"/>
    <x v="1"/>
    <s v="Resources &amp; Toolkits"/>
    <s v="BioBeo"/>
    <x v="2"/>
    <x v="0"/>
    <x v="2"/>
    <x v="0"/>
    <x v="1"/>
    <s v="Ireland / Europe – online"/>
    <x v="0"/>
    <x v="1"/>
    <x v="0"/>
    <x v="1"/>
    <x v="1"/>
    <x v="3"/>
    <x v="1"/>
    <x v="0"/>
    <x v="0"/>
    <s v="Primary Curriculum; Primary SESE"/>
    <x v="1"/>
    <x v="2"/>
    <x v="1"/>
    <x v="0"/>
    <x v="2"/>
    <x v="0"/>
    <x v="1"/>
    <s v="Not stated"/>
    <d v="2026-07-29T00:00:00"/>
    <x v="1"/>
    <x v="0"/>
    <x v="1"/>
    <x v="2"/>
    <x v="1"/>
    <x v="1"/>
    <x v="0"/>
    <x v="1"/>
    <x v="1"/>
    <s v="BioBeo project has concluded; story resource remains publicly available. Component or associated resource; potential overlap with a wider programme or parent collection."/>
  </r>
  <r>
    <s v="Sparkling Seas: A Bioeconomy Adventure"/>
    <s v="R038"/>
    <x v="1"/>
    <s v="Resources &amp; Toolkits"/>
    <s v="BioBeo"/>
    <x v="2"/>
    <x v="0"/>
    <x v="2"/>
    <x v="0"/>
    <x v="1"/>
    <s v="Ireland / Europe – online"/>
    <x v="0"/>
    <x v="1"/>
    <x v="0"/>
    <x v="1"/>
    <x v="1"/>
    <x v="3"/>
    <x v="1"/>
    <x v="0"/>
    <x v="0"/>
    <s v="Primary Curriculum; Primary SESE"/>
    <x v="1"/>
    <x v="2"/>
    <x v="1"/>
    <x v="0"/>
    <x v="2"/>
    <x v="0"/>
    <x v="1"/>
    <s v="Not stated"/>
    <d v="2026-07-29T00:00:00"/>
    <x v="1"/>
    <x v="0"/>
    <x v="1"/>
    <x v="2"/>
    <x v="1"/>
    <x v="1"/>
    <x v="0"/>
    <x v="1"/>
    <x v="1"/>
    <s v="BioBeo project has concluded; video remains publicly available. Component or associated resource; potential overlap with a wider programme or parent collection."/>
  </r>
  <r>
    <s v="Beo's Bioeconomy Sing-Along"/>
    <s v="R039"/>
    <x v="1"/>
    <s v="Resources &amp; Toolkits"/>
    <s v="BioBeo"/>
    <x v="2"/>
    <x v="0"/>
    <x v="2"/>
    <x v="0"/>
    <x v="1"/>
    <s v="Ireland / Europe – online"/>
    <x v="0"/>
    <x v="1"/>
    <x v="0"/>
    <x v="1"/>
    <x v="1"/>
    <x v="3"/>
    <x v="1"/>
    <x v="0"/>
    <x v="0"/>
    <s v="Primary Curriculum; Primary SESE; Music"/>
    <x v="1"/>
    <x v="2"/>
    <x v="1"/>
    <x v="0"/>
    <x v="2"/>
    <x v="0"/>
    <x v="1"/>
    <s v="Not stated"/>
    <d v="2026-07-29T00:00:00"/>
    <x v="1"/>
    <x v="0"/>
    <x v="1"/>
    <x v="2"/>
    <x v="1"/>
    <x v="1"/>
    <x v="0"/>
    <x v="1"/>
    <x v="1"/>
    <s v="BioBeo project has concluded; video/song remains publicly available. Component or associated resource; potential overlap with a wider programme or parent collection."/>
  </r>
  <r>
    <s v="CBEC Webinars"/>
    <s v="R040"/>
    <x v="1"/>
    <s v="Resources &amp; Toolkits"/>
    <s v="Scanmatix / CBEC"/>
    <x v="7"/>
    <x v="2"/>
    <x v="0"/>
    <x v="1"/>
    <x v="2"/>
    <s v="Ireland – online; exact delivery scope requires clarification"/>
    <x v="0"/>
    <x v="1"/>
    <x v="1"/>
    <x v="0"/>
    <x v="0"/>
    <x v="0"/>
    <x v="1"/>
    <x v="1"/>
    <x v="0"/>
    <s v="Teacher CPD / Professional Learning; Higher Education; Requires clarification"/>
    <x v="1"/>
    <x v="2"/>
    <x v="0"/>
    <x v="4"/>
    <x v="3"/>
    <x v="2"/>
    <x v="3"/>
    <s v="Not stated"/>
    <d v="2026-07-29T00:00:00"/>
    <x v="0"/>
    <x v="1"/>
    <x v="0"/>
    <x v="0"/>
    <x v="1"/>
    <x v="1"/>
    <x v="0"/>
    <x v="1"/>
    <x v="0"/>
    <s v="Submitted via MS Forms. The relationship between Scanmatix and CBEC, the webinar title and the intended audience require provider clarification. Contextual ecosystem/support record; exclude from headline counts of distinct educational provision unless specifically analysing the wider enabling landscape."/>
  </r>
  <r>
    <s v="Climate Detectives"/>
    <s v="R041"/>
    <x v="1"/>
    <s v="Resources &amp; Toolkits"/>
    <s v="ESERO Ireland / Research Ireland / European Space Agency (ESA)"/>
    <x v="3"/>
    <x v="0"/>
    <x v="0"/>
    <x v="0"/>
    <x v="1"/>
    <s v="Ireland / Europe – school-based and online"/>
    <x v="0"/>
    <x v="1"/>
    <x v="1"/>
    <x v="1"/>
    <x v="0"/>
    <x v="0"/>
    <x v="0"/>
    <x v="0"/>
    <x v="0"/>
    <s v="Primary Curriculum; Junior Cycle; Transition Year; Teacher CPD / Professional Learning"/>
    <x v="1"/>
    <x v="0"/>
    <x v="3"/>
    <x v="1"/>
    <x v="3"/>
    <x v="0"/>
    <x v="3"/>
    <s v="Not stated"/>
    <d v="2026-07-29T00:00:00"/>
    <x v="1"/>
    <x v="0"/>
    <x v="1"/>
    <x v="1"/>
    <x v="1"/>
    <x v="1"/>
    <x v="0"/>
    <x v="0"/>
    <x v="0"/>
    <m/>
  </r>
  <r>
    <s v="Natural Capital Insights / Education Support"/>
    <s v="R042"/>
    <x v="1"/>
    <s v="Resources &amp; Toolkits"/>
    <s v="Natural Capital Ireland"/>
    <x v="0"/>
    <x v="2"/>
    <x v="0"/>
    <x v="1"/>
    <x v="2"/>
    <s v="Ireland – national"/>
    <x v="0"/>
    <x v="0"/>
    <x v="0"/>
    <x v="1"/>
    <x v="0"/>
    <x v="0"/>
    <x v="0"/>
    <x v="0"/>
    <x v="0"/>
    <s v="Higher Education; Professional Learning; Non-formal / Informal Education"/>
    <x v="1"/>
    <x v="2"/>
    <x v="1"/>
    <x v="1"/>
    <x v="3"/>
    <x v="0"/>
    <x v="3"/>
    <s v="Not stated"/>
    <d v="2026-07-29T00:00:00"/>
    <x v="1"/>
    <x v="0"/>
    <x v="0"/>
    <x v="0"/>
    <x v="1"/>
    <x v="1"/>
    <x v="0"/>
    <x v="0"/>
    <x v="0"/>
    <s v="Submitted via MS Forms as educational/advisory support. Natural Capital Ireland itself belongs in Organisations &amp; Networks; retain this row only for the submitted education-support function. Contextual ecosystem/support record; exclude from headline counts of distinct educational provision unless specifically analysing the wider enabling landscape."/>
  </r>
  <r>
    <s v="Climate Action in a Box"/>
    <s v="R043"/>
    <x v="1"/>
    <s v="Resources &amp; Toolkits"/>
    <s v="STEAM Education Ltd"/>
    <x v="7"/>
    <x v="0"/>
    <x v="0"/>
    <x v="0"/>
    <x v="2"/>
    <s v="Ireland – nationwide"/>
    <x v="0"/>
    <x v="1"/>
    <x v="0"/>
    <x v="1"/>
    <x v="0"/>
    <x v="3"/>
    <x v="0"/>
    <x v="0"/>
    <x v="0"/>
    <s v="Primary Curriculum; Primary SESE"/>
    <x v="1"/>
    <x v="2"/>
    <x v="1"/>
    <x v="1"/>
    <x v="3"/>
    <x v="0"/>
    <x v="3"/>
    <s v="Not stated"/>
    <d v="2026-07-29T00:00:00"/>
    <x v="1"/>
    <x v="0"/>
    <x v="1"/>
    <x v="2"/>
    <x v="1"/>
    <x v="1"/>
    <x v="0"/>
    <x v="0"/>
    <x v="0"/>
    <m/>
  </r>
  <r>
    <s v="Bioeconomy Poster"/>
    <s v="R044"/>
    <x v="1"/>
    <s v="Resources &amp; Toolkits"/>
    <s v="Oide"/>
    <x v="6"/>
    <x v="0"/>
    <x v="2"/>
    <x v="0"/>
    <x v="2"/>
    <s v="Ireland – national / online"/>
    <x v="0"/>
    <x v="0"/>
    <x v="1"/>
    <x v="1"/>
    <x v="0"/>
    <x v="0"/>
    <x v="1"/>
    <x v="0"/>
    <x v="0"/>
    <s v="Leaving Certificate; Teacher CPD / Professional Learning"/>
    <x v="1"/>
    <x v="2"/>
    <x v="1"/>
    <x v="0"/>
    <x v="0"/>
    <x v="0"/>
    <x v="0"/>
    <s v="Not stated"/>
    <d v="2026-07-29T00:00:00"/>
    <x v="1"/>
    <x v="0"/>
    <x v="1"/>
    <x v="1"/>
    <x v="1"/>
    <x v="1"/>
    <x v="0"/>
    <x v="1"/>
    <x v="1"/>
    <s v="Irish-language version is also available; record once to avoid language-version duplication. Component or associated resource; potential overlap with a wider programme or parent collection."/>
  </r>
  <r>
    <s v="Circular Economy Poster"/>
    <s v="R045"/>
    <x v="1"/>
    <s v="Resources &amp; Toolkits"/>
    <s v="Oide"/>
    <x v="6"/>
    <x v="0"/>
    <x v="2"/>
    <x v="0"/>
    <x v="2"/>
    <s v="Ireland – national / online"/>
    <x v="0"/>
    <x v="0"/>
    <x v="1"/>
    <x v="1"/>
    <x v="0"/>
    <x v="0"/>
    <x v="0"/>
    <x v="0"/>
    <x v="0"/>
    <s v="Leaving Certificate; Teacher CPD / Professional Learning"/>
    <x v="1"/>
    <x v="2"/>
    <x v="1"/>
    <x v="0"/>
    <x v="0"/>
    <x v="0"/>
    <x v="0"/>
    <s v="Not stated"/>
    <d v="2026-07-29T00:00:00"/>
    <x v="1"/>
    <x v="0"/>
    <x v="1"/>
    <x v="1"/>
    <x v="1"/>
    <x v="1"/>
    <x v="0"/>
    <x v="0"/>
    <x v="1"/>
    <s v="Irish-language version may also be available; record once to avoid language-version duplication. Component or associated resource; potential overlap with a wider programme or parent collection."/>
  </r>
  <r>
    <s v="Sustainability Cards"/>
    <s v="R046"/>
    <x v="1"/>
    <s v="Resources &amp; Toolkits"/>
    <s v="Oide"/>
    <x v="6"/>
    <x v="0"/>
    <x v="2"/>
    <x v="0"/>
    <x v="2"/>
    <s v="Ireland – national / online"/>
    <x v="0"/>
    <x v="0"/>
    <x v="1"/>
    <x v="1"/>
    <x v="0"/>
    <x v="0"/>
    <x v="0"/>
    <x v="0"/>
    <x v="0"/>
    <s v="Junior Cycle; Cross-curricular ESD; Teacher CPD / Professional Learning"/>
    <x v="1"/>
    <x v="2"/>
    <x v="1"/>
    <x v="0"/>
    <x v="0"/>
    <x v="0"/>
    <x v="0"/>
    <s v="Not stated"/>
    <d v="2026-07-29T00:00:00"/>
    <x v="1"/>
    <x v="0"/>
    <x v="1"/>
    <x v="1"/>
    <x v="1"/>
    <x v="1"/>
    <x v="0"/>
    <x v="0"/>
    <x v="1"/>
    <s v="Component or associated resource; potential overlap with a wider programme or parent collection."/>
  </r>
  <r>
    <s v="ESD and Leadership Professional Learning Slides"/>
    <s v="R047"/>
    <x v="1"/>
    <s v="Resources &amp; Toolkits"/>
    <s v="Oide"/>
    <x v="6"/>
    <x v="0"/>
    <x v="2"/>
    <x v="0"/>
    <x v="2"/>
    <s v="Ireland – national / online"/>
    <x v="0"/>
    <x v="0"/>
    <x v="1"/>
    <x v="1"/>
    <x v="0"/>
    <x v="0"/>
    <x v="0"/>
    <x v="0"/>
    <x v="0"/>
    <s v="Teacher CPD / Professional Learning; Cross-curricular ESD"/>
    <x v="1"/>
    <x v="0"/>
    <x v="1"/>
    <x v="0"/>
    <x v="0"/>
    <x v="0"/>
    <x v="0"/>
    <s v="Not stated"/>
    <d v="2026-07-29T00:00:00"/>
    <x v="1"/>
    <x v="0"/>
    <x v="1"/>
    <x v="1"/>
    <x v="1"/>
    <x v="1"/>
    <x v="0"/>
    <x v="0"/>
    <x v="1"/>
    <s v="Downloadable slides supporting school-leadership professional learning rather than a standalone accredited course. Component or associated resource; potential overlap with a wider programme or parent collection."/>
  </r>
  <r>
    <s v="Sustainability Toolkit for Schools"/>
    <s v="R048"/>
    <x v="1"/>
    <s v="Resources &amp; Toolkits"/>
    <s v="Department of Education and Youth; linked and promoted through Oide"/>
    <x v="3"/>
    <x v="0"/>
    <x v="0"/>
    <x v="0"/>
    <x v="2"/>
    <s v="Ireland – national / online"/>
    <x v="0"/>
    <x v="1"/>
    <x v="1"/>
    <x v="1"/>
    <x v="0"/>
    <x v="0"/>
    <x v="0"/>
    <x v="0"/>
    <x v="0"/>
    <s v="Primary Curriculum; Junior Cycle; Leaving Certificate; Cross-curricular ESD; Teacher CPD / Professional Learning"/>
    <x v="1"/>
    <x v="2"/>
    <x v="1"/>
    <x v="0"/>
    <x v="0"/>
    <x v="0"/>
    <x v="2"/>
    <s v="Not stated"/>
    <d v="2026-07-29T00:00:00"/>
    <x v="1"/>
    <x v="0"/>
    <x v="1"/>
    <x v="1"/>
    <x v="1"/>
    <x v="1"/>
    <x v="0"/>
    <x v="0"/>
    <x v="0"/>
    <s v="Department toolkit promoted through Oide; Department of Education and Youth retained as the primary provider."/>
  </r>
  <r>
    <s v="Education for Sustainable Development Newsletter"/>
    <s v="R049"/>
    <x v="1"/>
    <s v="Resources &amp; Toolkits"/>
    <s v="Department of Education and Youth; hosted and promoted through Oide"/>
    <x v="3"/>
    <x v="0"/>
    <x v="0"/>
    <x v="0"/>
    <x v="2"/>
    <s v="Ireland – national / online"/>
    <x v="0"/>
    <x v="1"/>
    <x v="1"/>
    <x v="1"/>
    <x v="0"/>
    <x v="0"/>
    <x v="0"/>
    <x v="0"/>
    <x v="0"/>
    <s v="Primary Curriculum; Junior Cycle; Leaving Certificate; Cross-curricular ESD; Teacher CPD / Professional Learning"/>
    <x v="1"/>
    <x v="2"/>
    <x v="1"/>
    <x v="0"/>
    <x v="0"/>
    <x v="0"/>
    <x v="2"/>
    <s v="Not stated"/>
    <d v="2026-07-29T00:00:00"/>
    <x v="1"/>
    <x v="0"/>
    <x v="1"/>
    <x v="1"/>
    <x v="1"/>
    <x v="1"/>
    <x v="0"/>
    <x v="0"/>
    <x v="0"/>
    <s v="Record the continuing newsletter once rather than creating separate rows for individual issues."/>
  </r>
  <r>
    <s v="What is the Bioeconomy?"/>
    <s v="R050"/>
    <x v="1"/>
    <s v="Resources &amp; Toolkits"/>
    <s v="Science &amp; Technology in Action / Government of Ireland partners"/>
    <x v="3"/>
    <x v="0"/>
    <x v="2"/>
    <x v="0"/>
    <x v="2"/>
    <s v="Ireland – national / online"/>
    <x v="0"/>
    <x v="0"/>
    <x v="1"/>
    <x v="1"/>
    <x v="0"/>
    <x v="0"/>
    <x v="1"/>
    <x v="0"/>
    <x v="0"/>
    <s v="Transition Year; Leaving Certificate; Teacher CPD / Professional Learning"/>
    <x v="1"/>
    <x v="2"/>
    <x v="1"/>
    <x v="0"/>
    <x v="0"/>
    <x v="0"/>
    <x v="2"/>
    <s v="Not stated"/>
    <d v="2026-07-29T00:00:00"/>
    <x v="1"/>
    <x v="0"/>
    <x v="1"/>
    <x v="1"/>
    <x v="1"/>
    <x v="1"/>
    <x v="0"/>
    <x v="1"/>
    <x v="1"/>
    <s v="Older Science &amp; Technology in Action lesson, retained because the official Scoilnet-hosted PDF remains publicly accessible. Component or associated resource; potential overlap with a wider programme or parent collection."/>
  </r>
  <r>
    <s v="Resource Efficiency"/>
    <s v="R051"/>
    <x v="1"/>
    <s v="Resources &amp; Toolkits"/>
    <s v="Science &amp; Technology in Action / Environmental Protection Agency"/>
    <x v="3"/>
    <x v="0"/>
    <x v="2"/>
    <x v="0"/>
    <x v="2"/>
    <s v="Ireland – national / online"/>
    <x v="0"/>
    <x v="0"/>
    <x v="1"/>
    <x v="1"/>
    <x v="0"/>
    <x v="0"/>
    <x v="2"/>
    <x v="0"/>
    <x v="0"/>
    <s v="Junior Cycle; Transition Year; Leaving Certificate; Teacher CPD / Professional Learning"/>
    <x v="1"/>
    <x v="2"/>
    <x v="1"/>
    <x v="0"/>
    <x v="0"/>
    <x v="0"/>
    <x v="2"/>
    <s v="Not stated"/>
    <d v="2026-07-29T00:00:00"/>
    <x v="1"/>
    <x v="0"/>
    <x v="1"/>
    <x v="1"/>
    <x v="1"/>
    <x v="1"/>
    <x v="0"/>
    <x v="0"/>
    <x v="1"/>
    <s v="Older Science &amp; Technology in Action lesson, retained because the official Scoilnet-hosted PDF remains publicly accessible. Component or associated resource; potential overlap with a wider programme or parent collection."/>
  </r>
  <r>
    <s v="Sustainable Development Goals and the Marine"/>
    <s v="R052"/>
    <x v="1"/>
    <s v="Resources &amp; Toolkits"/>
    <s v="Science &amp; Technology in Action / Bord Iascaigh Mhara"/>
    <x v="3"/>
    <x v="0"/>
    <x v="2"/>
    <x v="0"/>
    <x v="2"/>
    <s v="Ireland – national / online"/>
    <x v="0"/>
    <x v="0"/>
    <x v="1"/>
    <x v="1"/>
    <x v="0"/>
    <x v="0"/>
    <x v="2"/>
    <x v="0"/>
    <x v="0"/>
    <s v="Transition Year; Leaving Certificate; Teacher CPD / Professional Learning"/>
    <x v="1"/>
    <x v="2"/>
    <x v="1"/>
    <x v="0"/>
    <x v="0"/>
    <x v="0"/>
    <x v="2"/>
    <s v="Not stated"/>
    <d v="2026-07-29T00:00:00"/>
    <x v="1"/>
    <x v="0"/>
    <x v="1"/>
    <x v="1"/>
    <x v="1"/>
    <x v="1"/>
    <x v="0"/>
    <x v="0"/>
    <x v="1"/>
    <s v="Older Science &amp; Technology in Action lesson, retained because the official Scoilnet-hosted PDF remains publicly accessible. Component or associated resource; potential overlap with a wider programme or parent collection."/>
  </r>
  <r>
    <s v="Food Waste"/>
    <s v="R053"/>
    <x v="1"/>
    <s v="Resources &amp; Toolkits"/>
    <s v="Science &amp; Technology in Action / Environmental Protection Agency"/>
    <x v="3"/>
    <x v="0"/>
    <x v="2"/>
    <x v="0"/>
    <x v="2"/>
    <s v="Ireland – national / online"/>
    <x v="0"/>
    <x v="0"/>
    <x v="1"/>
    <x v="1"/>
    <x v="0"/>
    <x v="0"/>
    <x v="2"/>
    <x v="0"/>
    <x v="0"/>
    <s v="Transition Year; Leaving Certificate; Teacher CPD / Professional Learning"/>
    <x v="1"/>
    <x v="2"/>
    <x v="1"/>
    <x v="0"/>
    <x v="0"/>
    <x v="0"/>
    <x v="2"/>
    <s v="Not stated"/>
    <d v="2026-07-29T00:00:00"/>
    <x v="1"/>
    <x v="0"/>
    <x v="1"/>
    <x v="1"/>
    <x v="1"/>
    <x v="1"/>
    <x v="0"/>
    <x v="0"/>
    <x v="1"/>
    <s v="Older Science &amp; Technology in Action lesson, retained because the official Scoilnet-hosted PDF remains publicly accessible. Component or associated resource; potential overlap with a wider programme or parent collection."/>
  </r>
  <r>
    <s v="Farm Sustainable Assurance Schemes"/>
    <s v="R054"/>
    <x v="1"/>
    <s v="Resources &amp; Toolkits"/>
    <s v="Science &amp; Technology in Action / Bord Bia"/>
    <x v="3"/>
    <x v="0"/>
    <x v="2"/>
    <x v="0"/>
    <x v="2"/>
    <s v="Ireland – national / online"/>
    <x v="0"/>
    <x v="0"/>
    <x v="1"/>
    <x v="1"/>
    <x v="0"/>
    <x v="0"/>
    <x v="2"/>
    <x v="0"/>
    <x v="0"/>
    <s v="Transition Year; Leaving Certificate; Teacher CPD / Professional Learning"/>
    <x v="1"/>
    <x v="2"/>
    <x v="1"/>
    <x v="0"/>
    <x v="0"/>
    <x v="0"/>
    <x v="2"/>
    <s v="Not stated"/>
    <d v="2026-07-29T00:00:00"/>
    <x v="1"/>
    <x v="0"/>
    <x v="1"/>
    <x v="1"/>
    <x v="1"/>
    <x v="1"/>
    <x v="0"/>
    <x v="0"/>
    <x v="1"/>
    <s v="Older Science &amp; Technology in Action lesson, retained because the official Scoilnet-hosted PDF remains publicly accessible. Component or associated resource; potential overlap with a wider programme or parent collection."/>
  </r>
  <r>
    <s v="Sustainability in Irish Fisheries"/>
    <s v="R055"/>
    <x v="1"/>
    <s v="Resources &amp; Toolkits"/>
    <s v="Science &amp; Technology in Action / Bord Iascaigh Mhara"/>
    <x v="3"/>
    <x v="0"/>
    <x v="2"/>
    <x v="0"/>
    <x v="2"/>
    <s v="Ireland – national / online"/>
    <x v="0"/>
    <x v="0"/>
    <x v="1"/>
    <x v="1"/>
    <x v="0"/>
    <x v="0"/>
    <x v="2"/>
    <x v="0"/>
    <x v="0"/>
    <s v="Transition Year; Leaving Certificate; Teacher CPD / Professional Learning"/>
    <x v="1"/>
    <x v="2"/>
    <x v="1"/>
    <x v="0"/>
    <x v="0"/>
    <x v="0"/>
    <x v="2"/>
    <s v="Not stated"/>
    <d v="2026-07-29T00:00:00"/>
    <x v="1"/>
    <x v="0"/>
    <x v="1"/>
    <x v="1"/>
    <x v="1"/>
    <x v="1"/>
    <x v="0"/>
    <x v="0"/>
    <x v="1"/>
    <s v="Older Science &amp; Technology in Action lesson, retained because the official Scoilnet-hosted PDF remains publicly accessible. Component or associated resource; potential overlap with a wider programme or parent collection."/>
  </r>
  <r>
    <s v="Managing Our Marine Resources"/>
    <s v="R056"/>
    <x v="1"/>
    <s v="Resources &amp; Toolkits"/>
    <s v="Science &amp; Technology in Action / Bord Iascaigh Mhara"/>
    <x v="3"/>
    <x v="0"/>
    <x v="2"/>
    <x v="0"/>
    <x v="2"/>
    <s v="Ireland – national / online"/>
    <x v="0"/>
    <x v="0"/>
    <x v="1"/>
    <x v="1"/>
    <x v="0"/>
    <x v="0"/>
    <x v="2"/>
    <x v="0"/>
    <x v="0"/>
    <s v="Transition Year; Leaving Certificate; Teacher CPD / Professional Learning"/>
    <x v="1"/>
    <x v="2"/>
    <x v="1"/>
    <x v="0"/>
    <x v="0"/>
    <x v="0"/>
    <x v="2"/>
    <s v="Not stated"/>
    <d v="2026-07-29T00:00:00"/>
    <x v="1"/>
    <x v="0"/>
    <x v="1"/>
    <x v="1"/>
    <x v="1"/>
    <x v="1"/>
    <x v="0"/>
    <x v="0"/>
    <x v="1"/>
    <s v="Older Science &amp; Technology in Action lesson, retained because the official Scoilnet-hosted PDF remains publicly accessible. Component or associated resource; potential overlap with a wider programme or parent collection."/>
  </r>
  <r>
    <s v="Marine Litter"/>
    <s v="R057"/>
    <x v="1"/>
    <s v="Resources &amp; Toolkits"/>
    <s v="Science &amp; Technology in Action / Bord Iascaigh Mhara"/>
    <x v="3"/>
    <x v="0"/>
    <x v="2"/>
    <x v="0"/>
    <x v="2"/>
    <s v="Ireland – national / online"/>
    <x v="0"/>
    <x v="0"/>
    <x v="1"/>
    <x v="1"/>
    <x v="0"/>
    <x v="0"/>
    <x v="0"/>
    <x v="0"/>
    <x v="0"/>
    <s v="Transition Year; Leaving Certificate; Teacher CPD / Professional Learning"/>
    <x v="1"/>
    <x v="2"/>
    <x v="1"/>
    <x v="0"/>
    <x v="0"/>
    <x v="0"/>
    <x v="2"/>
    <s v="Not stated"/>
    <d v="2026-07-29T00:00:00"/>
    <x v="1"/>
    <x v="0"/>
    <x v="1"/>
    <x v="1"/>
    <x v="1"/>
    <x v="1"/>
    <x v="0"/>
    <x v="0"/>
    <x v="1"/>
    <s v="Older Science &amp; Technology in Action lesson, retained because the official Scoilnet-hosted PDF remains publicly accessible. Component or associated resource; potential overlap with a wider programme or parent collection."/>
  </r>
  <r>
    <s v="Engage with Nature"/>
    <s v="R058"/>
    <x v="1"/>
    <s v="Resources &amp; Toolkits"/>
    <s v="Dúlra Éireann; indexed through Scoilnet"/>
    <x v="6"/>
    <x v="0"/>
    <x v="0"/>
    <x v="0"/>
    <x v="2"/>
    <s v="Ireland – national / online"/>
    <x v="0"/>
    <x v="1"/>
    <x v="1"/>
    <x v="1"/>
    <x v="0"/>
    <x v="0"/>
    <x v="0"/>
    <x v="0"/>
    <x v="0"/>
    <s v="Primary Curriculum; Primary SESE; Junior Cycle; Teacher CPD / Professional Learning"/>
    <x v="1"/>
    <x v="0"/>
    <x v="1"/>
    <x v="0"/>
    <x v="0"/>
    <x v="0"/>
    <x v="0"/>
    <s v="Not stated"/>
    <d v="2026-07-29T00:00:00"/>
    <x v="1"/>
    <x v="0"/>
    <x v="1"/>
    <x v="1"/>
    <x v="1"/>
    <x v="1"/>
    <x v="0"/>
    <x v="0"/>
    <x v="0"/>
    <m/>
  </r>
  <r>
    <s v="The E-Waste Audit – Exploring Our Digital Footprint"/>
    <s v="R059"/>
    <x v="1"/>
    <s v="Resources &amp; Toolkits"/>
    <s v="Scoilnet-hosted contributor resource; institutional creator not clearly stated"/>
    <x v="6"/>
    <x v="0"/>
    <x v="0"/>
    <x v="0"/>
    <x v="2"/>
    <s v="Ireland – national / online"/>
    <x v="0"/>
    <x v="0"/>
    <x v="1"/>
    <x v="1"/>
    <x v="0"/>
    <x v="0"/>
    <x v="0"/>
    <x v="0"/>
    <x v="0"/>
    <s v="Junior Cycle; Teacher CPD / Professional Learning"/>
    <x v="1"/>
    <x v="2"/>
    <x v="1"/>
    <x v="2"/>
    <x v="0"/>
    <x v="1"/>
    <x v="0"/>
    <s v="Not stated"/>
    <d v="2026-07-29T00:00:00"/>
    <x v="1"/>
    <x v="1"/>
    <x v="0"/>
    <x v="0"/>
    <x v="1"/>
    <x v="1"/>
    <x v="0"/>
    <x v="0"/>
    <x v="0"/>
    <s v="Scoilnet-hosted contributor resource; the institutional creator was not clearly identified in the public document."/>
  </r>
  <r>
    <s v="Sustainability – How Do You Protect Your Home?"/>
    <s v="R060"/>
    <x v="1"/>
    <s v="Resources &amp; Toolkits"/>
    <s v="Scoilnet; contributor Aoife McDonnell; activities inspired by DevelopmentEducation.ie"/>
    <x v="6"/>
    <x v="0"/>
    <x v="2"/>
    <x v="0"/>
    <x v="2"/>
    <s v="Ireland – national / online"/>
    <x v="0"/>
    <x v="0"/>
    <x v="1"/>
    <x v="1"/>
    <x v="0"/>
    <x v="0"/>
    <x v="0"/>
    <x v="0"/>
    <x v="0"/>
    <s v="Junior Cycle; Teacher CPD / Professional Learning"/>
    <x v="1"/>
    <x v="2"/>
    <x v="1"/>
    <x v="0"/>
    <x v="0"/>
    <x v="0"/>
    <x v="0"/>
    <s v="Not stated"/>
    <d v="2026-07-29T00:00:00"/>
    <x v="1"/>
    <x v="0"/>
    <x v="1"/>
    <x v="1"/>
    <x v="1"/>
    <x v="1"/>
    <x v="0"/>
    <x v="0"/>
    <x v="1"/>
    <s v="Component or associated resource; potential overlap with a wider programme or parent collection."/>
  </r>
  <r>
    <s v="Energy Sources – Supply and Demand"/>
    <s v="R061"/>
    <x v="1"/>
    <s v="Resources &amp; Toolkits"/>
    <s v="Scoilnet; contributor Aoife McDonnell"/>
    <x v="6"/>
    <x v="0"/>
    <x v="2"/>
    <x v="0"/>
    <x v="2"/>
    <s v="Ireland – national / online"/>
    <x v="0"/>
    <x v="0"/>
    <x v="1"/>
    <x v="1"/>
    <x v="0"/>
    <x v="0"/>
    <x v="0"/>
    <x v="0"/>
    <x v="0"/>
    <s v="Junior Cycle; Teacher CPD / Professional Learning"/>
    <x v="1"/>
    <x v="2"/>
    <x v="1"/>
    <x v="0"/>
    <x v="0"/>
    <x v="0"/>
    <x v="0"/>
    <s v="Not stated"/>
    <d v="2026-07-29T00:00:00"/>
    <x v="1"/>
    <x v="0"/>
    <x v="1"/>
    <x v="1"/>
    <x v="1"/>
    <x v="1"/>
    <x v="0"/>
    <x v="0"/>
    <x v="1"/>
    <s v="Component or associated resource; potential overlap with a wider programme or parent collection."/>
  </r>
  <r>
    <s v="Global Food Production"/>
    <s v="R062"/>
    <x v="1"/>
    <s v="Resources &amp; Toolkits"/>
    <s v="Scoilnet; contributor Aoife McDonnell"/>
    <x v="6"/>
    <x v="0"/>
    <x v="2"/>
    <x v="0"/>
    <x v="2"/>
    <s v="Ireland – national / online"/>
    <x v="0"/>
    <x v="0"/>
    <x v="1"/>
    <x v="1"/>
    <x v="0"/>
    <x v="0"/>
    <x v="2"/>
    <x v="0"/>
    <x v="0"/>
    <s v="Junior Cycle; Teacher CPD / Professional Learning"/>
    <x v="1"/>
    <x v="2"/>
    <x v="1"/>
    <x v="0"/>
    <x v="0"/>
    <x v="0"/>
    <x v="0"/>
    <s v="Not stated"/>
    <d v="2026-07-29T00:00:00"/>
    <x v="1"/>
    <x v="0"/>
    <x v="1"/>
    <x v="1"/>
    <x v="1"/>
    <x v="1"/>
    <x v="0"/>
    <x v="0"/>
    <x v="1"/>
    <s v="Component or associated resource; potential overlap with a wider programme or parent collection."/>
  </r>
  <r>
    <s v="Curious Minds and ESERO Framework for Inquiry"/>
    <s v="R063"/>
    <x v="1"/>
    <s v="Resources &amp; Toolkits"/>
    <s v="Research Ireland – Curious Minds / ESERO Ireland"/>
    <x v="3"/>
    <x v="0"/>
    <x v="0"/>
    <x v="0"/>
    <x v="2"/>
    <s v="Ireland – national / online"/>
    <x v="0"/>
    <x v="1"/>
    <x v="0"/>
    <x v="1"/>
    <x v="0"/>
    <x v="0"/>
    <x v="0"/>
    <x v="0"/>
    <x v="0"/>
    <s v="Primary Curriculum; Primary SESE; Teacher CPD / Professional Learning"/>
    <x v="1"/>
    <x v="2"/>
    <x v="1"/>
    <x v="0"/>
    <x v="0"/>
    <x v="0"/>
    <x v="2"/>
    <s v="Not stated"/>
    <d v="2026-07-29T00:00:00"/>
    <x v="1"/>
    <x v="0"/>
    <x v="1"/>
    <x v="1"/>
    <x v="1"/>
    <x v="1"/>
    <x v="0"/>
    <x v="0"/>
    <x v="0"/>
    <m/>
  </r>
  <r>
    <s v="ISSN ESD CPD Schedule"/>
    <s v="R064"/>
    <x v="1"/>
    <s v="Resources &amp; Toolkits"/>
    <s v="Irish Schools Sustainability Network / Education Support Centres Ireland"/>
    <x v="3"/>
    <x v="2"/>
    <x v="0"/>
    <x v="1"/>
    <x v="2"/>
    <s v="Ireland – national / primarily online"/>
    <x v="0"/>
    <x v="1"/>
    <x v="1"/>
    <x v="1"/>
    <x v="0"/>
    <x v="0"/>
    <x v="0"/>
    <x v="0"/>
    <x v="0"/>
    <s v="Primary Curriculum; Primary SESE; Junior Cycle; Transition Year; Teacher CPD / Professional Learning"/>
    <x v="1"/>
    <x v="2"/>
    <x v="3"/>
    <x v="0"/>
    <x v="0"/>
    <x v="0"/>
    <x v="2"/>
    <s v="Not stated"/>
    <d v="2026-07-29T00:00:00"/>
    <x v="1"/>
    <x v="0"/>
    <x v="0"/>
    <x v="0"/>
    <x v="1"/>
    <x v="1"/>
    <x v="0"/>
    <x v="0"/>
    <x v="0"/>
    <s v="Schedule/directory of professional-learning opportunities rather than one individual course. Contextual ecosystem/support record; exclude from headline counts of distinct educational provision unless specifically analysing the wider enabling landscape."/>
  </r>
  <r>
    <s v="RuralBioUp"/>
    <s v="P001"/>
    <x v="2"/>
    <s v="Projects &amp; Initiatives"/>
    <s v="Irish Bioeconomy Foundation"/>
    <x v="1"/>
    <x v="2"/>
    <x v="0"/>
    <x v="1"/>
    <x v="1"/>
    <s v="Ireland/EU"/>
    <x v="0"/>
    <x v="0"/>
    <x v="0"/>
    <x v="1"/>
    <x v="1"/>
    <x v="3"/>
    <x v="1"/>
    <x v="0"/>
    <x v="0"/>
    <s v="Non-formal / Informal Education"/>
    <x v="1"/>
    <x v="4"/>
    <x v="1"/>
    <x v="0"/>
    <x v="0"/>
    <x v="0"/>
    <x v="0"/>
    <s v="Not applicable"/>
    <d v="2026-07-29T00:00:00"/>
    <x v="1"/>
    <x v="0"/>
    <x v="0"/>
    <x v="0"/>
    <x v="1"/>
    <x v="1"/>
    <x v="1"/>
    <x v="1"/>
    <x v="0"/>
    <s v="Official project page identified; Irish lead/partner role and exact dates should be checked during final verification. Contextual ecosystem/support record; exclude from headline counts of distinct educational provision unless specifically analysing the wider enabling landscape."/>
  </r>
  <r>
    <s v="All Island Biomap"/>
    <s v="P002"/>
    <x v="2"/>
    <s v="Projects &amp; Initiatives"/>
    <s v="Irish Bioeconomy Foundation"/>
    <x v="1"/>
    <x v="2"/>
    <x v="0"/>
    <x v="2"/>
    <x v="5"/>
    <s v="All-island Ireland"/>
    <x v="0"/>
    <x v="0"/>
    <x v="0"/>
    <x v="1"/>
    <x v="1"/>
    <x v="3"/>
    <x v="1"/>
    <x v="0"/>
    <x v="0"/>
    <s v="Non-formal / Informal Education"/>
    <x v="1"/>
    <x v="4"/>
    <x v="1"/>
    <x v="4"/>
    <x v="2"/>
    <x v="2"/>
    <x v="1"/>
    <s v="Not applicable"/>
    <d v="2026-07-29T00:00:00"/>
    <x v="1"/>
    <x v="1"/>
    <x v="0"/>
    <x v="0"/>
    <x v="1"/>
    <x v="1"/>
    <x v="1"/>
    <x v="1"/>
    <x v="0"/>
    <s v="Email-derived record. Official project page, dates, funding stream and current status require confirmation. Contextual ecosystem/support record; exclude from headline counts of distinct educational provision unless specifically analysing the wider enabling landscape."/>
  </r>
  <r>
    <s v="ICT-BIOCHAIN"/>
    <s v="P003"/>
    <x v="2"/>
    <s v="Projects &amp; Initiatives"/>
    <s v="Irish Bioeconomy Foundation (Irish participation); EU project consortium"/>
    <x v="1"/>
    <x v="2"/>
    <x v="0"/>
    <x v="2"/>
    <x v="1"/>
    <s v="Ireland/EU"/>
    <x v="0"/>
    <x v="0"/>
    <x v="0"/>
    <x v="1"/>
    <x v="1"/>
    <x v="3"/>
    <x v="1"/>
    <x v="1"/>
    <x v="0"/>
    <s v="Non-formal / Informal Education"/>
    <x v="1"/>
    <x v="0"/>
    <x v="4"/>
    <x v="0"/>
    <x v="0"/>
    <x v="0"/>
    <x v="0"/>
    <s v="Not applicable"/>
    <d v="2026-07-29T00:00:00"/>
    <x v="0"/>
    <x v="0"/>
    <x v="0"/>
    <x v="0"/>
    <x v="1"/>
    <x v="1"/>
    <x v="0"/>
    <x v="1"/>
    <x v="0"/>
    <s v="Official project and CORDIS records identified. Contextual ecosystem/support record; exclude from headline counts of distinct educational provision unless specifically analysing the wider enabling landscape."/>
  </r>
  <r>
    <s v="MPowerBIO"/>
    <s v="P004"/>
    <x v="2"/>
    <s v="Projects &amp; Initiatives"/>
    <s v="Irish Bioeconomy Foundation"/>
    <x v="1"/>
    <x v="2"/>
    <x v="0"/>
    <x v="1"/>
    <x v="1"/>
    <s v="Ireland/EU"/>
    <x v="0"/>
    <x v="0"/>
    <x v="0"/>
    <x v="1"/>
    <x v="1"/>
    <x v="3"/>
    <x v="1"/>
    <x v="0"/>
    <x v="0"/>
    <s v="Non-formal / Informal Education"/>
    <x v="1"/>
    <x v="2"/>
    <x v="4"/>
    <x v="0"/>
    <x v="0"/>
    <x v="0"/>
    <x v="0"/>
    <s v="Not applicable"/>
    <d v="2026-07-29T00:00:00"/>
    <x v="0"/>
    <x v="0"/>
    <x v="0"/>
    <x v="0"/>
    <x v="1"/>
    <x v="1"/>
    <x v="0"/>
    <x v="1"/>
    <x v="0"/>
    <s v="Official CORDIS record identified. Contextual ecosystem/support record; exclude from headline counts of distinct educational provision unless specifically analysing the wider enabling landscape."/>
  </r>
  <r>
    <s v="BioeconomyVentures"/>
    <s v="P005"/>
    <x v="2"/>
    <s v="Projects &amp; Initiatives"/>
    <s v="Irish Bioeconomy Foundation"/>
    <x v="1"/>
    <x v="2"/>
    <x v="0"/>
    <x v="1"/>
    <x v="1"/>
    <s v="Ireland/EU"/>
    <x v="0"/>
    <x v="0"/>
    <x v="0"/>
    <x v="1"/>
    <x v="1"/>
    <x v="3"/>
    <x v="1"/>
    <x v="0"/>
    <x v="0"/>
    <s v="Non-formal / Informal Education"/>
    <x v="1"/>
    <x v="4"/>
    <x v="4"/>
    <x v="0"/>
    <x v="0"/>
    <x v="0"/>
    <x v="0"/>
    <s v="Not applicable"/>
    <d v="2026-07-29T00:00:00"/>
    <x v="0"/>
    <x v="0"/>
    <x v="0"/>
    <x v="0"/>
    <x v="1"/>
    <x v="1"/>
    <x v="1"/>
    <x v="1"/>
    <x v="0"/>
    <s v="Official CBE JU project record identified. Contextual ecosystem/support record; exclude from headline counts of distinct educational provision unless specifically analysing the wider enabling landscape."/>
  </r>
  <r>
    <s v="BIObec"/>
    <s v="P006"/>
    <x v="2"/>
    <s v="Projects &amp; Initiatives"/>
    <s v="Irish Bioeconomy Foundation / MTU and partners"/>
    <x v="0"/>
    <x v="0"/>
    <x v="0"/>
    <x v="0"/>
    <x v="1"/>
    <s v="Europe / Ireland"/>
    <x v="0"/>
    <x v="0"/>
    <x v="0"/>
    <x v="1"/>
    <x v="1"/>
    <x v="3"/>
    <x v="1"/>
    <x v="0"/>
    <x v="0"/>
    <s v="Non-formal / Informal Education"/>
    <x v="1"/>
    <x v="4"/>
    <x v="4"/>
    <x v="0"/>
    <x v="0"/>
    <x v="0"/>
    <x v="0"/>
    <s v="Not applicable"/>
    <d v="2026-07-29T00:00:00"/>
    <x v="0"/>
    <x v="0"/>
    <x v="0"/>
    <x v="0"/>
    <x v="1"/>
    <x v="1"/>
    <x v="1"/>
    <x v="1"/>
    <x v="0"/>
    <s v="Official BIObec and CBE JU records identified."/>
  </r>
  <r>
    <s v="SusAlgaeFuel"/>
    <s v="P007"/>
    <x v="2"/>
    <s v="Projects &amp; Initiatives"/>
    <s v="University College Dublin / BiOrbic; European project consortium"/>
    <x v="0"/>
    <x v="2"/>
    <x v="0"/>
    <x v="2"/>
    <x v="1"/>
    <s v="Ireland/EU"/>
    <x v="0"/>
    <x v="0"/>
    <x v="0"/>
    <x v="0"/>
    <x v="1"/>
    <x v="3"/>
    <x v="1"/>
    <x v="0"/>
    <x v="0"/>
    <s v="Higher Education / Research Training; Non-formal / Informal Education"/>
    <x v="1"/>
    <x v="2"/>
    <x v="1"/>
    <x v="0"/>
    <x v="0"/>
    <x v="0"/>
    <x v="0"/>
    <s v="Not applicable"/>
    <d v="2026-07-29T00:00:00"/>
    <x v="1"/>
    <x v="0"/>
    <x v="0"/>
    <x v="0"/>
    <x v="1"/>
    <x v="1"/>
    <x v="0"/>
    <x v="1"/>
    <x v="0"/>
    <s v="Official project and CORDIS records identified. Contextual ecosystem/support record; exclude from headline counts of distinct educational provision unless specifically analysing the wider enabling landscape."/>
  </r>
  <r>
    <s v="Transatlantic Bioeconomy Centre"/>
    <s v="P008"/>
    <x v="2"/>
    <s v="Projects &amp; Initiatives"/>
    <s v="BiOrbic"/>
    <x v="5"/>
    <x v="2"/>
    <x v="0"/>
    <x v="2"/>
    <x v="4"/>
    <s v="Transatlantic"/>
    <x v="0"/>
    <x v="0"/>
    <x v="0"/>
    <x v="0"/>
    <x v="1"/>
    <x v="3"/>
    <x v="1"/>
    <x v="0"/>
    <x v="0"/>
    <s v="Higher Education / Research Training; Non-formal / Informal Education"/>
    <x v="1"/>
    <x v="4"/>
    <x v="1"/>
    <x v="4"/>
    <x v="2"/>
    <x v="2"/>
    <x v="1"/>
    <s v="Not applicable"/>
    <d v="2026-07-29T00:00:00"/>
    <x v="1"/>
    <x v="1"/>
    <x v="0"/>
    <x v="0"/>
    <x v="1"/>
    <x v="1"/>
    <x v="1"/>
    <x v="1"/>
    <x v="0"/>
    <s v="Email-derived research-collaboration record. Official current programme page, dates and funding require confirmation. Contextual ecosystem/support record; exclude from headline counts of distinct educational provision unless specifically analysing the wider enabling landscape."/>
  </r>
  <r>
    <s v="Rural BioReFarmeries"/>
    <s v="P009"/>
    <x v="2"/>
    <s v="Projects &amp; Initiatives"/>
    <s v="Munster Technological University; European consortium"/>
    <x v="0"/>
    <x v="2"/>
    <x v="0"/>
    <x v="1"/>
    <x v="3"/>
    <s v="Rural regions"/>
    <x v="0"/>
    <x v="0"/>
    <x v="0"/>
    <x v="1"/>
    <x v="1"/>
    <x v="3"/>
    <x v="1"/>
    <x v="0"/>
    <x v="0"/>
    <s v="Non-formal / Informal Education"/>
    <x v="1"/>
    <x v="1"/>
    <x v="1"/>
    <x v="0"/>
    <x v="0"/>
    <x v="0"/>
    <x v="0"/>
    <s v="Not applicable"/>
    <d v="2026-07-29T00:00:00"/>
    <x v="1"/>
    <x v="0"/>
    <x v="0"/>
    <x v="0"/>
    <x v="1"/>
    <x v="1"/>
    <x v="1"/>
    <x v="1"/>
    <x v="0"/>
    <s v="Official CBE JU and project records identified. Contextual ecosystem/support record; exclude from headline counts of distinct educational provision unless specifically analysing the wider enabling landscape."/>
  </r>
  <r>
    <s v="BLADE2CIRC"/>
    <s v="P010"/>
    <x v="2"/>
    <s v="Projects &amp; Initiatives"/>
    <s v="BiOrbic"/>
    <x v="5"/>
    <x v="2"/>
    <x v="0"/>
    <x v="2"/>
    <x v="1"/>
    <s v="Ireland/EU"/>
    <x v="0"/>
    <x v="0"/>
    <x v="0"/>
    <x v="0"/>
    <x v="1"/>
    <x v="3"/>
    <x v="1"/>
    <x v="0"/>
    <x v="0"/>
    <s v="Higher Education / Research Training; Non-formal / Informal Education"/>
    <x v="1"/>
    <x v="1"/>
    <x v="1"/>
    <x v="0"/>
    <x v="0"/>
    <x v="0"/>
    <x v="0"/>
    <s v="Not applicable"/>
    <d v="2026-07-29T00:00:00"/>
    <x v="1"/>
    <x v="0"/>
    <x v="0"/>
    <x v="0"/>
    <x v="1"/>
    <x v="1"/>
    <x v="1"/>
    <x v="1"/>
    <x v="0"/>
    <s v="Official CORDIS record identified; exact project dates should be checked during final verification. Contextual ecosystem/support record; exclude from headline counts of distinct educational provision unless specifically analysing the wider enabling landscape."/>
  </r>
  <r>
    <s v="Plastox"/>
    <s v="P011"/>
    <x v="2"/>
    <s v="Projects &amp; Initiatives"/>
    <s v="BiOrbic"/>
    <x v="5"/>
    <x v="2"/>
    <x v="0"/>
    <x v="2"/>
    <x v="1"/>
    <s v="Ireland/EU"/>
    <x v="0"/>
    <x v="0"/>
    <x v="0"/>
    <x v="0"/>
    <x v="1"/>
    <x v="3"/>
    <x v="0"/>
    <x v="0"/>
    <x v="0"/>
    <s v="Higher Education / Research Training; Non-formal / Informal Education"/>
    <x v="1"/>
    <x v="4"/>
    <x v="4"/>
    <x v="2"/>
    <x v="2"/>
    <x v="1"/>
    <x v="1"/>
    <s v="Not applicable"/>
    <d v="2026-07-29T00:00:00"/>
    <x v="0"/>
    <x v="1"/>
    <x v="0"/>
    <x v="0"/>
    <x v="1"/>
    <x v="1"/>
    <x v="1"/>
    <x v="0"/>
    <x v="0"/>
    <s v="Bioeconomy relevance is adjacent because the primary focus is plastics impact and sustainability rather than biological-resource education. Contextual ecosystem/support record; exclude from headline counts of distinct educational provision unless specifically analysing the wider enabling landscape."/>
  </r>
  <r>
    <s v="SOILCRATES"/>
    <s v="P012"/>
    <x v="2"/>
    <s v="Projects &amp; Initiatives"/>
    <s v="European project consortium; Irish Living Lab partners include TUS and regional stakeholders"/>
    <x v="0"/>
    <x v="2"/>
    <x v="0"/>
    <x v="2"/>
    <x v="6"/>
    <s v="Ireland South-West"/>
    <x v="0"/>
    <x v="0"/>
    <x v="0"/>
    <x v="0"/>
    <x v="1"/>
    <x v="3"/>
    <x v="0"/>
    <x v="1"/>
    <x v="0"/>
    <s v="Higher Education / Research Training; Non-formal / Informal Education"/>
    <x v="1"/>
    <x v="1"/>
    <x v="1"/>
    <x v="0"/>
    <x v="0"/>
    <x v="0"/>
    <x v="0"/>
    <s v="Not applicable"/>
    <d v="2026-07-29T00:00:00"/>
    <x v="1"/>
    <x v="0"/>
    <x v="0"/>
    <x v="0"/>
    <x v="1"/>
    <x v="1"/>
    <x v="1"/>
    <x v="0"/>
    <x v="0"/>
    <s v="Official project and CORDIS records identified; exact dates should be checked during final verification. Contextual ecosystem/support record; exclude from headline counts of distinct educational provision unless specifically analysing the wider enabling landscape."/>
  </r>
  <r>
    <s v="SCEENE"/>
    <s v="P013"/>
    <x v="2"/>
    <s v="Projects &amp; Initiatives"/>
    <s v="Loop Head Together CLG; TUS scientific lead"/>
    <x v="0"/>
    <x v="2"/>
    <x v="0"/>
    <x v="1"/>
    <x v="3"/>
    <s v="Loop Head Peninsula, West Clare"/>
    <x v="0"/>
    <x v="0"/>
    <x v="0"/>
    <x v="0"/>
    <x v="1"/>
    <x v="3"/>
    <x v="1"/>
    <x v="0"/>
    <x v="0"/>
    <s v="Higher Education / Research Training; Non-formal / Informal Education"/>
    <x v="1"/>
    <x v="1"/>
    <x v="1"/>
    <x v="0"/>
    <x v="0"/>
    <x v="0"/>
    <x v="0"/>
    <s v="Not applicable"/>
    <d v="2026-07-29T00:00:00"/>
    <x v="1"/>
    <x v="0"/>
    <x v="0"/>
    <x v="0"/>
    <x v="1"/>
    <x v="1"/>
    <x v="1"/>
    <x v="1"/>
    <x v="0"/>
    <s v="Official project site identified. Contextual ecosystem/support record; exclude from headline counts of distinct educational provision unless specifically analysing the wider enabling landscape."/>
  </r>
  <r>
    <s v="CAgriLab"/>
    <s v="P014"/>
    <x v="2"/>
    <s v="Projects &amp; Initiatives"/>
    <s v="Technological University of the Shannon"/>
    <x v="0"/>
    <x v="2"/>
    <x v="0"/>
    <x v="1"/>
    <x v="2"/>
    <s v="Ireland"/>
    <x v="0"/>
    <x v="0"/>
    <x v="0"/>
    <x v="1"/>
    <x v="1"/>
    <x v="3"/>
    <x v="2"/>
    <x v="1"/>
    <x v="0"/>
    <s v="Non-formal / Informal Education"/>
    <x v="1"/>
    <x v="2"/>
    <x v="1"/>
    <x v="0"/>
    <x v="0"/>
    <x v="0"/>
    <x v="0"/>
    <s v="Not applicable"/>
    <d v="2026-07-29T00:00:00"/>
    <x v="1"/>
    <x v="0"/>
    <x v="0"/>
    <x v="0"/>
    <x v="1"/>
    <x v="1"/>
    <x v="0"/>
    <x v="0"/>
    <x v="0"/>
    <s v="Official TUS project page identified. Contextual ecosystem/support record; exclude from headline counts of distinct educational provision unless specifically analysing the wider enabling landscape."/>
  </r>
  <r>
    <s v="BioICEP"/>
    <s v="P015"/>
    <x v="2"/>
    <s v="Projects &amp; Initiatives"/>
    <s v="CABR / Shannon ABC"/>
    <x v="5"/>
    <x v="2"/>
    <x v="0"/>
    <x v="2"/>
    <x v="1"/>
    <s v="Ireland/EU"/>
    <x v="0"/>
    <x v="0"/>
    <x v="0"/>
    <x v="0"/>
    <x v="1"/>
    <x v="3"/>
    <x v="1"/>
    <x v="0"/>
    <x v="0"/>
    <s v="Higher Education / Research Training; Non-formal / Informal Education"/>
    <x v="1"/>
    <x v="4"/>
    <x v="4"/>
    <x v="0"/>
    <x v="0"/>
    <x v="0"/>
    <x v="0"/>
    <s v="Not applicable"/>
    <d v="2026-07-29T00:00:00"/>
    <x v="0"/>
    <x v="0"/>
    <x v="0"/>
    <x v="0"/>
    <x v="1"/>
    <x v="1"/>
    <x v="1"/>
    <x v="1"/>
    <x v="0"/>
    <s v="Official CORDIS record identified; exact dates should be checked during final verification. Contextual ecosystem/support record; exclude from headline counts of distinct educational provision unless specifically analysing the wider enabling landscape."/>
  </r>
  <r>
    <s v="BAMMBO"/>
    <s v="P016"/>
    <x v="2"/>
    <s v="Projects &amp; Initiatives"/>
    <s v="CABR / Shannon ABC"/>
    <x v="5"/>
    <x v="2"/>
    <x v="0"/>
    <x v="2"/>
    <x v="1"/>
    <s v="Ireland/EU"/>
    <x v="0"/>
    <x v="0"/>
    <x v="0"/>
    <x v="0"/>
    <x v="1"/>
    <x v="3"/>
    <x v="2"/>
    <x v="0"/>
    <x v="0"/>
    <s v="Higher Education / Research Training; Non-formal / Informal Education"/>
    <x v="1"/>
    <x v="4"/>
    <x v="4"/>
    <x v="4"/>
    <x v="2"/>
    <x v="2"/>
    <x v="1"/>
    <s v="Not applicable"/>
    <d v="2026-07-29T00:00:00"/>
    <x v="0"/>
    <x v="1"/>
    <x v="0"/>
    <x v="0"/>
    <x v="1"/>
    <x v="1"/>
    <x v="1"/>
    <x v="0"/>
    <x v="0"/>
    <s v="Historical project referenced through CABR/Shannon ABC sources; exact funding, dates and official archive URL require confirmation. Contextual ecosystem/support record; exclude from headline counts of distinct educational provision unless specifically analysing the wider enabling landscape."/>
  </r>
  <r>
    <s v="NACO"/>
    <s v="P017"/>
    <x v="2"/>
    <s v="Projects &amp; Initiatives"/>
    <s v="Centre for Applied Bioscience Research (CABR)"/>
    <x v="5"/>
    <x v="2"/>
    <x v="0"/>
    <x v="2"/>
    <x v="1"/>
    <s v="Ireland/EU"/>
    <x v="0"/>
    <x v="0"/>
    <x v="0"/>
    <x v="0"/>
    <x v="1"/>
    <x v="3"/>
    <x v="2"/>
    <x v="0"/>
    <x v="0"/>
    <s v="Higher Education / Research Training"/>
    <x v="1"/>
    <x v="4"/>
    <x v="4"/>
    <x v="0"/>
    <x v="0"/>
    <x v="0"/>
    <x v="0"/>
    <s v="Not applicable"/>
    <d v="2026-07-29T00:00:00"/>
    <x v="0"/>
    <x v="0"/>
    <x v="0"/>
    <x v="0"/>
    <x v="1"/>
    <x v="0"/>
    <x v="1"/>
    <x v="0"/>
    <x v="0"/>
    <s v="CABR states that the project has concluded. Contextual ecosystem/support record; exclude from headline counts of distinct educational provision unless specifically analysing the wider enabling landscape."/>
  </r>
  <r>
    <s v="Biorefinery Glas"/>
    <s v="P018"/>
    <x v="2"/>
    <s v="Projects &amp; Initiatives"/>
    <s v="CircBio / MTU"/>
    <x v="0"/>
    <x v="2"/>
    <x v="0"/>
    <x v="1"/>
    <x v="2"/>
    <s v="Ireland"/>
    <x v="0"/>
    <x v="0"/>
    <x v="0"/>
    <x v="0"/>
    <x v="1"/>
    <x v="3"/>
    <x v="1"/>
    <x v="0"/>
    <x v="0"/>
    <s v="Higher Education / Research Training; Non-formal / Informal Education"/>
    <x v="1"/>
    <x v="4"/>
    <x v="1"/>
    <x v="4"/>
    <x v="2"/>
    <x v="2"/>
    <x v="1"/>
    <s v="Not applicable"/>
    <d v="2026-07-29T00:00:00"/>
    <x v="1"/>
    <x v="1"/>
    <x v="0"/>
    <x v="0"/>
    <x v="1"/>
    <x v="1"/>
    <x v="1"/>
    <x v="1"/>
    <x v="0"/>
    <s v="Established green-biorefinary demonstration initiative; exact archived project page, dates and funding should be confirmed. Contextual ecosystem/support record; exclude from headline counts of distinct educational provision unless specifically analysing the wider enabling landscape."/>
  </r>
  <r>
    <s v="INGREEN"/>
    <s v="P019"/>
    <x v="2"/>
    <s v="Projects &amp; Initiatives"/>
    <s v="CircBio / MTU"/>
    <x v="0"/>
    <x v="2"/>
    <x v="0"/>
    <x v="2"/>
    <x v="1"/>
    <s v="Ireland/EU"/>
    <x v="0"/>
    <x v="0"/>
    <x v="0"/>
    <x v="0"/>
    <x v="1"/>
    <x v="3"/>
    <x v="1"/>
    <x v="0"/>
    <x v="0"/>
    <s v="Higher Education / Research Training; Non-formal / Informal Education"/>
    <x v="1"/>
    <x v="4"/>
    <x v="4"/>
    <x v="0"/>
    <x v="0"/>
    <x v="0"/>
    <x v="0"/>
    <s v="Not applicable"/>
    <d v="2026-07-29T00:00:00"/>
    <x v="0"/>
    <x v="0"/>
    <x v="0"/>
    <x v="0"/>
    <x v="1"/>
    <x v="1"/>
    <x v="1"/>
    <x v="1"/>
    <x v="0"/>
    <s v="Official CBE JU project record identified. Contextual ecosystem/support record; exclude from headline counts of distinct educational provision unless specifically analysing the wider enabling landscape."/>
  </r>
  <r>
    <s v="BioWill"/>
    <s v="P020"/>
    <x v="2"/>
    <s v="Projects &amp; Initiatives"/>
    <s v="CircBio / MTU"/>
    <x v="0"/>
    <x v="2"/>
    <x v="0"/>
    <x v="2"/>
    <x v="1"/>
    <s v="Ireland/EU"/>
    <x v="0"/>
    <x v="0"/>
    <x v="0"/>
    <x v="0"/>
    <x v="1"/>
    <x v="3"/>
    <x v="1"/>
    <x v="0"/>
    <x v="0"/>
    <s v="Higher Education / Research Training; Non-formal / Informal Education"/>
    <x v="1"/>
    <x v="4"/>
    <x v="1"/>
    <x v="4"/>
    <x v="2"/>
    <x v="2"/>
    <x v="1"/>
    <s v="Not applicable"/>
    <d v="2026-07-29T00:00:00"/>
    <x v="1"/>
    <x v="1"/>
    <x v="0"/>
    <x v="0"/>
    <x v="1"/>
    <x v="1"/>
    <x v="1"/>
    <x v="1"/>
    <x v="0"/>
    <s v="Email-derived project record; official project title, website, dates and funding require confirmation. Contextual ecosystem/support record; exclude from headline counts of distinct educational provision unless specifically analysing the wider enabling landscape."/>
  </r>
  <r>
    <s v="PHAROS Ireland Mega Event"/>
    <s v="P021"/>
    <x v="2"/>
    <s v="Projects &amp; Initiatives"/>
    <s v="CircBio / MTU"/>
    <x v="0"/>
    <x v="2"/>
    <x v="0"/>
    <x v="2"/>
    <x v="2"/>
    <s v="Ireland"/>
    <x v="0"/>
    <x v="0"/>
    <x v="0"/>
    <x v="1"/>
    <x v="1"/>
    <x v="3"/>
    <x v="0"/>
    <x v="0"/>
    <x v="0"/>
    <s v="Non-formal / Informal Education"/>
    <x v="1"/>
    <x v="4"/>
    <x v="4"/>
    <x v="4"/>
    <x v="2"/>
    <x v="2"/>
    <x v="1"/>
    <s v="Not applicable"/>
    <d v="2026-07-29T00:00:00"/>
    <x v="0"/>
    <x v="1"/>
    <x v="0"/>
    <x v="0"/>
    <x v="1"/>
    <x v="1"/>
    <x v="1"/>
    <x v="0"/>
    <x v="0"/>
    <s v="One-off blue-economy engagement event. Official event page and date require confirmation. Contextual ecosystem/support record; exclude from headline counts of distinct educational provision unless specifically analysing the wider enabling landscape."/>
  </r>
  <r>
    <s v="VistaMilk"/>
    <s v="P022"/>
    <x v="2"/>
    <s v="Projects &amp; Initiatives"/>
    <s v="VistaMilk Research Ireland Centre; hosted by Teagasc"/>
    <x v="3"/>
    <x v="2"/>
    <x v="0"/>
    <x v="2"/>
    <x v="2"/>
    <s v="Ireland"/>
    <x v="0"/>
    <x v="0"/>
    <x v="0"/>
    <x v="0"/>
    <x v="1"/>
    <x v="3"/>
    <x v="2"/>
    <x v="0"/>
    <x v="0"/>
    <s v="Higher Education / Research Training; Non-formal / Informal Education"/>
    <x v="1"/>
    <x v="1"/>
    <x v="1"/>
    <x v="0"/>
    <x v="0"/>
    <x v="0"/>
    <x v="2"/>
    <s v="Not applicable"/>
    <d v="2026-07-29T00:00:00"/>
    <x v="1"/>
    <x v="0"/>
    <x v="0"/>
    <x v="0"/>
    <x v="1"/>
    <x v="1"/>
    <x v="1"/>
    <x v="0"/>
    <x v="0"/>
    <s v="VistaMilk itself is a research centre initiative; retain here for this snapshot and avoid duplicating it in Organisations &amp; Networks unless the database is restructured later. Contextual ecosystem/support record; exclude from headline counts of distinct educational provision unless specifically analysing the wider enabling landscape."/>
  </r>
  <r>
    <s v="NUIG Sustainable Treatment Technologies"/>
    <s v="P023"/>
    <x v="2"/>
    <s v="Projects &amp; Initiatives"/>
    <s v="University of Galway / Dairy Research Ireland"/>
    <x v="0"/>
    <x v="2"/>
    <x v="0"/>
    <x v="2"/>
    <x v="2"/>
    <s v="Ireland"/>
    <x v="0"/>
    <x v="0"/>
    <x v="0"/>
    <x v="0"/>
    <x v="1"/>
    <x v="3"/>
    <x v="2"/>
    <x v="0"/>
    <x v="0"/>
    <s v="Higher Education / Research Training"/>
    <x v="1"/>
    <x v="4"/>
    <x v="4"/>
    <x v="0"/>
    <x v="0"/>
    <x v="0"/>
    <x v="0"/>
    <s v="Not applicable"/>
    <d v="2026-07-29T00:00:00"/>
    <x v="0"/>
    <x v="0"/>
    <x v="0"/>
    <x v="0"/>
    <x v="1"/>
    <x v="0"/>
    <x v="1"/>
    <x v="0"/>
    <x v="0"/>
    <s v="Official Dairy Research Ireland project page identified. Contextual ecosystem/support record; exclude from headline counts of distinct educational provision unless specifically analysing the wider enabling landscape."/>
  </r>
  <r>
    <s v="Target Circular"/>
    <s v="P024"/>
    <x v="2"/>
    <s v="Projects &amp; Initiatives"/>
    <s v="Munster Technological University"/>
    <x v="0"/>
    <x v="2"/>
    <x v="0"/>
    <x v="1"/>
    <x v="6"/>
    <s v="South-West Ireland"/>
    <x v="0"/>
    <x v="0"/>
    <x v="0"/>
    <x v="1"/>
    <x v="1"/>
    <x v="3"/>
    <x v="1"/>
    <x v="0"/>
    <x v="0"/>
    <s v="Non-formal / Informal Education"/>
    <x v="1"/>
    <x v="4"/>
    <x v="4"/>
    <x v="0"/>
    <x v="0"/>
    <x v="0"/>
    <x v="0"/>
    <s v="Not applicable"/>
    <d v="2026-07-29T00:00:00"/>
    <x v="0"/>
    <x v="0"/>
    <x v="0"/>
    <x v="0"/>
    <x v="1"/>
    <x v="1"/>
    <x v="1"/>
    <x v="1"/>
    <x v="0"/>
    <s v="Official Interreg project page identified. Contextual ecosystem/support record; exclude from headline counts of distinct educational provision unless specifically analysing the wider enabling landscape."/>
  </r>
  <r>
    <s v="BioDirect"/>
    <s v="P025"/>
    <x v="2"/>
    <s v="Projects &amp; Initiatives"/>
    <s v="Circular Bioeconomy Cluster South-West"/>
    <x v="2"/>
    <x v="2"/>
    <x v="0"/>
    <x v="2"/>
    <x v="5"/>
    <s v="All-island Ireland"/>
    <x v="0"/>
    <x v="0"/>
    <x v="0"/>
    <x v="1"/>
    <x v="1"/>
    <x v="3"/>
    <x v="1"/>
    <x v="0"/>
    <x v="1"/>
    <s v="None stated"/>
    <x v="1"/>
    <x v="4"/>
    <x v="1"/>
    <x v="4"/>
    <x v="2"/>
    <x v="2"/>
    <x v="1"/>
    <s v="Not applicable"/>
    <d v="2026-07-29T00:00:00"/>
    <x v="1"/>
    <x v="1"/>
    <x v="0"/>
    <x v="0"/>
    <x v="1"/>
    <x v="0"/>
    <x v="1"/>
    <x v="1"/>
    <x v="0"/>
    <s v="Email-derived all-island project record; official lead, funding, dates and website require confirmation. Contextual ecosystem/support record; exclude from headline counts of distinct educational provision unless specifically analysing the wider enabling landscape."/>
  </r>
  <r>
    <s v="START Scheme"/>
    <s v="P026"/>
    <x v="2"/>
    <s v="Projects &amp; Initiatives"/>
    <s v="EU Just Transition Fund"/>
    <x v="2"/>
    <x v="2"/>
    <x v="1"/>
    <x v="2"/>
    <x v="6"/>
    <s v="Midlands / Ireland"/>
    <x v="0"/>
    <x v="0"/>
    <x v="0"/>
    <x v="1"/>
    <x v="1"/>
    <x v="3"/>
    <x v="0"/>
    <x v="0"/>
    <x v="0"/>
    <s v="Non-formal / Informal Education"/>
    <x v="1"/>
    <x v="5"/>
    <x v="1"/>
    <x v="4"/>
    <x v="2"/>
    <x v="2"/>
    <x v="1"/>
    <s v="Not applicable"/>
    <d v="2026-07-29T00:00:00"/>
    <x v="1"/>
    <x v="1"/>
    <x v="0"/>
    <x v="0"/>
    <x v="1"/>
    <x v="1"/>
    <x v="1"/>
    <x v="0"/>
    <x v="1"/>
    <s v="Record refers to a Just Transition support/funding scheme rather than one education project; official scheme page and education relevance require confirmation. Contextual ecosystem/support record; exclude from headline counts of distinct educational provision unless specifically analysing the wider enabling landscape. Umbrella/parent record; review alongside component records to avoid double counting."/>
  </r>
  <r>
    <s v="Farm Zero C Project"/>
    <s v="P027"/>
    <x v="2"/>
    <s v="Projects &amp; Initiatives"/>
    <s v="Carbery Group / BiOrbic"/>
    <x v="5"/>
    <x v="2"/>
    <x v="0"/>
    <x v="1"/>
    <x v="0"/>
    <s v="Co. Cork"/>
    <x v="0"/>
    <x v="0"/>
    <x v="0"/>
    <x v="0"/>
    <x v="1"/>
    <x v="3"/>
    <x v="2"/>
    <x v="0"/>
    <x v="0"/>
    <s v="Higher Education / Research Training; Non-formal / Informal Education"/>
    <x v="1"/>
    <x v="1"/>
    <x v="1"/>
    <x v="2"/>
    <x v="2"/>
    <x v="1"/>
    <x v="1"/>
    <s v="Not applicable"/>
    <d v="2026-07-29T00:00:00"/>
    <x v="1"/>
    <x v="1"/>
    <x v="0"/>
    <x v="0"/>
    <x v="1"/>
    <x v="1"/>
    <x v="1"/>
    <x v="0"/>
    <x v="0"/>
    <s v="Demonstration project with strong knowledge-transfer relevance; final official project dates and current status should be checked. Contextual ecosystem/support record; exclude from headline counts of distinct educational provision unless specifically analysing the wider enabling landscape."/>
  </r>
  <r>
    <s v="ReBioCycle"/>
    <s v="P028"/>
    <x v="2"/>
    <s v="Projects &amp; Initiatives"/>
    <s v="University College Dublin / BiOrbic"/>
    <x v="0"/>
    <x v="2"/>
    <x v="0"/>
    <x v="2"/>
    <x v="1"/>
    <s v="Ireland/EU"/>
    <x v="0"/>
    <x v="0"/>
    <x v="0"/>
    <x v="0"/>
    <x v="1"/>
    <x v="3"/>
    <x v="1"/>
    <x v="0"/>
    <x v="0"/>
    <s v="Higher Education / Research Training; Non-formal / Informal Education"/>
    <x v="1"/>
    <x v="1"/>
    <x v="1"/>
    <x v="0"/>
    <x v="0"/>
    <x v="0"/>
    <x v="0"/>
    <s v="Not applicable"/>
    <d v="2026-07-29T00:00:00"/>
    <x v="1"/>
    <x v="0"/>
    <x v="0"/>
    <x v="0"/>
    <x v="1"/>
    <x v="1"/>
    <x v="1"/>
    <x v="1"/>
    <x v="0"/>
    <s v="Official project website identified. Contextual ecosystem/support record; exclude from headline counts of distinct educational provision unless specifically analysing the wider enabling landscape."/>
  </r>
  <r>
    <s v="BioScaleUp / National Biorefinery Pilot Plant"/>
    <s v="P029"/>
    <x v="2"/>
    <s v="Projects &amp; Initiatives"/>
    <s v="Tipperary County Council / National Bioeconomy Campus partners"/>
    <x v="8"/>
    <x v="2"/>
    <x v="0"/>
    <x v="2"/>
    <x v="0"/>
    <s v="Lisheen, Co. Tipperary"/>
    <x v="0"/>
    <x v="0"/>
    <x v="0"/>
    <x v="0"/>
    <x v="1"/>
    <x v="3"/>
    <x v="1"/>
    <x v="0"/>
    <x v="0"/>
    <s v="Higher Education / Research Training; Non-formal / Informal Education"/>
    <x v="1"/>
    <x v="5"/>
    <x v="1"/>
    <x v="0"/>
    <x v="0"/>
    <x v="0"/>
    <x v="0"/>
    <s v="Not applicable"/>
    <d v="2026-07-29T00:00:00"/>
    <x v="1"/>
    <x v="0"/>
    <x v="0"/>
    <x v="0"/>
    <x v="1"/>
    <x v="1"/>
    <x v="1"/>
    <x v="1"/>
    <x v="0"/>
    <s v="National Biorefinery Pilot Plant launched at Lisheen in June 2026. Contextual ecosystem/support record; exclude from headline counts of distinct educational provision unless specifically analysing the wider enabling landscape."/>
  </r>
  <r>
    <s v="EU JTF Bioeconomy Demonstration Initiative Scheme"/>
    <s v="P030"/>
    <x v="2"/>
    <s v="Projects &amp; Initiatives"/>
    <s v="EU Just Transition Fund / DAFM-related scheme"/>
    <x v="8"/>
    <x v="2"/>
    <x v="1"/>
    <x v="2"/>
    <x v="6"/>
    <s v="Midlands"/>
    <x v="0"/>
    <x v="0"/>
    <x v="0"/>
    <x v="1"/>
    <x v="1"/>
    <x v="3"/>
    <x v="1"/>
    <x v="0"/>
    <x v="0"/>
    <s v="Non-formal / Informal Education"/>
    <x v="1"/>
    <x v="5"/>
    <x v="1"/>
    <x v="4"/>
    <x v="2"/>
    <x v="2"/>
    <x v="1"/>
    <s v="Not applicable"/>
    <d v="2026-07-29T00:00:00"/>
    <x v="1"/>
    <x v="1"/>
    <x v="0"/>
    <x v="0"/>
    <x v="1"/>
    <x v="1"/>
    <x v="1"/>
    <x v="1"/>
    <x v="1"/>
    <s v="Funding-scheme record rather than a single education project; official scheme details and project list require confirmation. Contextual ecosystem/support record; exclude from headline counts of distinct educational provision unless specifically analysing the wider enabling landscape. Umbrella/parent record; review alongside component records to avoid double counting."/>
  </r>
  <r>
    <s v="CirCoVal"/>
    <s v="P031"/>
    <x v="2"/>
    <s v="Projects &amp; Initiatives"/>
    <s v="Technological University of the Shannon"/>
    <x v="0"/>
    <x v="2"/>
    <x v="0"/>
    <x v="2"/>
    <x v="2"/>
    <s v="Ireland"/>
    <x v="0"/>
    <x v="1"/>
    <x v="0"/>
    <x v="0"/>
    <x v="1"/>
    <x v="3"/>
    <x v="1"/>
    <x v="1"/>
    <x v="0"/>
    <s v="Primary Curriculum; Higher Education / Research Training"/>
    <x v="1"/>
    <x v="1"/>
    <x v="1"/>
    <x v="2"/>
    <x v="2"/>
    <x v="1"/>
    <x v="1"/>
    <s v="Not applicable"/>
    <d v="2026-07-29T00:00:00"/>
    <x v="1"/>
    <x v="1"/>
    <x v="0"/>
    <x v="0"/>
    <x v="1"/>
    <x v="0"/>
    <x v="1"/>
    <x v="1"/>
    <x v="0"/>
    <s v="Distinct project from CircleBio-P. Contextual ecosystem/support record; exclude from headline counts of distinct educational provision unless specifically analysing the wider enabling landscape."/>
  </r>
  <r>
    <s v="Shared Island Bioeconomy Demonstration Initiative"/>
    <s v="P032"/>
    <x v="2"/>
    <s v="Projects &amp; Initiatives"/>
    <s v="DAFM / DAERA"/>
    <x v="8"/>
    <x v="2"/>
    <x v="1"/>
    <x v="2"/>
    <x v="5"/>
    <s v="All-island Ireland"/>
    <x v="0"/>
    <x v="0"/>
    <x v="0"/>
    <x v="1"/>
    <x v="1"/>
    <x v="3"/>
    <x v="1"/>
    <x v="0"/>
    <x v="0"/>
    <s v="Non-formal / Informal Education"/>
    <x v="1"/>
    <x v="5"/>
    <x v="1"/>
    <x v="0"/>
    <x v="0"/>
    <x v="0"/>
    <x v="0"/>
    <s v="Not applicable"/>
    <d v="2026-07-29T00:00:00"/>
    <x v="1"/>
    <x v="0"/>
    <x v="0"/>
    <x v="0"/>
    <x v="1"/>
    <x v="1"/>
    <x v="1"/>
    <x v="1"/>
    <x v="1"/>
    <s v="Funding initiative supporting cross-border agriculture and marine bioeconomy demonstration; record represents the scheme rather than one individual project. Contextual ecosystem/support record; exclude from headline counts of distinct educational provision unless specifically analysing the wider enabling landscape. Umbrella/parent record; review alongside component records to avoid double counting."/>
  </r>
  <r>
    <s v="Circular IMTA Demonstration Site at Mount Lucas"/>
    <s v="P033"/>
    <x v="2"/>
    <s v="Projects &amp; Initiatives"/>
    <s v="To verify"/>
    <x v="2"/>
    <x v="2"/>
    <x v="0"/>
    <x v="2"/>
    <x v="0"/>
    <s v="Mount Lucas, Ireland"/>
    <x v="0"/>
    <x v="0"/>
    <x v="0"/>
    <x v="0"/>
    <x v="1"/>
    <x v="3"/>
    <x v="1"/>
    <x v="0"/>
    <x v="0"/>
    <s v="Higher Education / Research Training; Non-formal / Informal Education"/>
    <x v="1"/>
    <x v="5"/>
    <x v="1"/>
    <x v="4"/>
    <x v="2"/>
    <x v="2"/>
    <x v="1"/>
    <s v="Not applicable"/>
    <d v="2026-07-29T00:00:00"/>
    <x v="1"/>
    <x v="1"/>
    <x v="0"/>
    <x v="0"/>
    <x v="1"/>
    <x v="1"/>
    <x v="1"/>
    <x v="1"/>
    <x v="0"/>
    <s v="Email-derived demonstration-site record. Lead organisation, funding, duration and official page require clarification. Contextual ecosystem/support record; exclude from headline counts of distinct educational provision unless specifically analysing the wider enabling landscape."/>
  </r>
  <r>
    <s v="CircleBio-P"/>
    <s v="P034"/>
    <x v="2"/>
    <s v="Projects &amp; Initiatives"/>
    <s v="Technological University of the Shannon (TUS)"/>
    <x v="0"/>
    <x v="2"/>
    <x v="0"/>
    <x v="1"/>
    <x v="2"/>
    <s v="Ireland; National Bioeconomy Campus, Lisheen, Co. Tipperary"/>
    <x v="0"/>
    <x v="1"/>
    <x v="0"/>
    <x v="0"/>
    <x v="1"/>
    <x v="3"/>
    <x v="1"/>
    <x v="0"/>
    <x v="0"/>
    <s v="Primary Curriculum; Higher Education / Research Training; Non-formal / Informal Education"/>
    <x v="1"/>
    <x v="1"/>
    <x v="4"/>
    <x v="0"/>
    <x v="0"/>
    <x v="0"/>
    <x v="0"/>
    <s v="Not applicable"/>
    <d v="2026-07-29T00:00:00"/>
    <x v="0"/>
    <x v="0"/>
    <x v="0"/>
    <x v="0"/>
    <x v="1"/>
    <x v="1"/>
    <x v="1"/>
    <x v="1"/>
    <x v="0"/>
    <s v="Separate project from CirCoVal; official TUS project page identified. Contextual ecosystem/support record; exclude from headline counts of distinct educational provision unless specifically analysing the wider enabling landscape."/>
  </r>
  <r>
    <s v="NPower"/>
    <s v="P035"/>
    <x v="2"/>
    <s v="Projects &amp; Initiatives"/>
    <s v="European consortium; Irish cluster includes MTU CircBio, UCD/BiOrbic and Irish Bioeconomy Foundation"/>
    <x v="0"/>
    <x v="2"/>
    <x v="0"/>
    <x v="1"/>
    <x v="1"/>
    <s v="Ireland / Europe"/>
    <x v="0"/>
    <x v="0"/>
    <x v="0"/>
    <x v="0"/>
    <x v="1"/>
    <x v="3"/>
    <x v="1"/>
    <x v="0"/>
    <x v="0"/>
    <s v="Higher Education / Research Training; Non-formal / Informal Education"/>
    <x v="1"/>
    <x v="1"/>
    <x v="1"/>
    <x v="0"/>
    <x v="0"/>
    <x v="0"/>
    <x v="0"/>
    <s v="Not applicable"/>
    <d v="2026-07-29T00:00:00"/>
    <x v="1"/>
    <x v="0"/>
    <x v="0"/>
    <x v="0"/>
    <x v="1"/>
    <x v="1"/>
    <x v="1"/>
    <x v="1"/>
    <x v="0"/>
    <s v="Official CircBio project page identified. Contextual ecosystem/support record; exclude from headline counts of distinct educational provision unless specifically analysing the wider enabling landscape."/>
  </r>
  <r>
    <s v="STEM and Sustainability National Education Programme"/>
    <s v="P036"/>
    <x v="2"/>
    <s v="Projects &amp; Initiatives"/>
    <s v="The Rediscovery Centre"/>
    <x v="1"/>
    <x v="0"/>
    <x v="0"/>
    <x v="0"/>
    <x v="2"/>
    <s v="Ireland – national; physical delivery across numerous counties and online"/>
    <x v="0"/>
    <x v="1"/>
    <x v="1"/>
    <x v="1"/>
    <x v="0"/>
    <x v="0"/>
    <x v="0"/>
    <x v="0"/>
    <x v="0"/>
    <s v="Primary Curriculum; Junior Cycle / Post-primary; Teacher CPD / Professional Learning; Non-formal / Informal Education"/>
    <x v="1"/>
    <x v="0"/>
    <x v="2"/>
    <x v="0"/>
    <x v="0"/>
    <x v="0"/>
    <x v="0"/>
    <s v="Not applicable"/>
    <d v="2026-07-29T00:00:00"/>
    <x v="0"/>
    <x v="0"/>
    <x v="0"/>
    <x v="0"/>
    <x v="1"/>
    <x v="1"/>
    <x v="0"/>
    <x v="0"/>
    <x v="0"/>
    <s v="Official programme/project page identified; fields not stated publicly remain recorded as “Not stated” rather than inferred."/>
  </r>
  <r>
    <s v="Manufacturing in the Classroom: Sustainability and the Circular Economy"/>
    <s v="P037"/>
    <x v="2"/>
    <s v="Projects &amp; Initiatives"/>
    <s v="University College Dublin / I-Form Research Centre for Advanced Manufacturing"/>
    <x v="0"/>
    <x v="0"/>
    <x v="0"/>
    <x v="0"/>
    <x v="2"/>
    <s v="Ireland – national"/>
    <x v="0"/>
    <x v="0"/>
    <x v="1"/>
    <x v="1"/>
    <x v="0"/>
    <x v="0"/>
    <x v="0"/>
    <x v="0"/>
    <x v="0"/>
    <s v="Junior Cycle / Post-primary; Teacher CPD / Professional Learning"/>
    <x v="1"/>
    <x v="4"/>
    <x v="2"/>
    <x v="0"/>
    <x v="0"/>
    <x v="0"/>
    <x v="0"/>
    <s v="Not applicable"/>
    <d v="2026-07-29T00:00:00"/>
    <x v="0"/>
    <x v="0"/>
    <x v="0"/>
    <x v="0"/>
    <x v="1"/>
    <x v="1"/>
    <x v="1"/>
    <x v="0"/>
    <x v="0"/>
    <s v="Official programme/project page identified; fields not stated publicly remain recorded as “Not stated” rather than inferred."/>
  </r>
  <r>
    <s v="Wild Connections: The Flora and Fauna of Ireland"/>
    <s v="P038"/>
    <x v="2"/>
    <s v="Projects &amp; Initiatives"/>
    <s v="The Birr Scientific and Heritage Foundation / Birr Castle Demesne"/>
    <x v="8"/>
    <x v="0"/>
    <x v="0"/>
    <x v="0"/>
    <x v="0"/>
    <s v="Galway, Kilkenny, Laois, Limerick, Longford, Offaly, Roscommon, Tipperary and Westmeath"/>
    <x v="0"/>
    <x v="1"/>
    <x v="0"/>
    <x v="1"/>
    <x v="0"/>
    <x v="0"/>
    <x v="0"/>
    <x v="0"/>
    <x v="0"/>
    <s v="Primary Curriculum; Teacher CPD / Professional Learning; Non-formal / Informal Education"/>
    <x v="1"/>
    <x v="0"/>
    <x v="2"/>
    <x v="0"/>
    <x v="0"/>
    <x v="0"/>
    <x v="0"/>
    <s v="Not applicable"/>
    <d v="2026-07-29T00:00:00"/>
    <x v="0"/>
    <x v="0"/>
    <x v="0"/>
    <x v="0"/>
    <x v="1"/>
    <x v="1"/>
    <x v="0"/>
    <x v="0"/>
    <x v="0"/>
    <s v="Official programme/project page identified; fields not stated publicly remain recorded as “Not stated” rather than inferred."/>
  </r>
  <r>
    <s v="Foodscape: Soil Society – Activity Zone"/>
    <s v="P039"/>
    <x v="2"/>
    <s v="Projects &amp; Initiatives"/>
    <s v="Airfield Estate"/>
    <x v="1"/>
    <x v="0"/>
    <x v="0"/>
    <x v="0"/>
    <x v="6"/>
    <s v="Dublin and outreach across selected counties in Leinster and the Midlands"/>
    <x v="0"/>
    <x v="1"/>
    <x v="1"/>
    <x v="1"/>
    <x v="1"/>
    <x v="3"/>
    <x v="2"/>
    <x v="0"/>
    <x v="0"/>
    <s v="Primary Curriculum; Non-formal / Informal Education"/>
    <x v="1"/>
    <x v="1"/>
    <x v="2"/>
    <x v="0"/>
    <x v="0"/>
    <x v="0"/>
    <x v="0"/>
    <s v="Not applicable"/>
    <d v="2026-07-29T00:00:00"/>
    <x v="0"/>
    <x v="0"/>
    <x v="0"/>
    <x v="0"/>
    <x v="1"/>
    <x v="1"/>
    <x v="1"/>
    <x v="0"/>
    <x v="0"/>
    <s v="Official programme/project page identified; fields not stated publicly remain recorded as “Not stated” rather than inferred."/>
  </r>
  <r>
    <s v="Irish Tree Explorers Network"/>
    <s v="P040"/>
    <x v="2"/>
    <s v="Projects &amp; Initiatives"/>
    <s v="University College Cork"/>
    <x v="0"/>
    <x v="0"/>
    <x v="0"/>
    <x v="0"/>
    <x v="2"/>
    <s v="Ireland – national / online and at participating tree collections"/>
    <x v="0"/>
    <x v="1"/>
    <x v="1"/>
    <x v="1"/>
    <x v="0"/>
    <x v="0"/>
    <x v="2"/>
    <x v="0"/>
    <x v="0"/>
    <s v="Primary Curriculum; Teacher CPD / Professional Learning; Non-formal / Informal Education"/>
    <x v="1"/>
    <x v="0"/>
    <x v="2"/>
    <x v="0"/>
    <x v="0"/>
    <x v="0"/>
    <x v="0"/>
    <s v="Not applicable"/>
    <d v="2026-07-29T00:00:00"/>
    <x v="0"/>
    <x v="0"/>
    <x v="0"/>
    <x v="0"/>
    <x v="1"/>
    <x v="1"/>
    <x v="0"/>
    <x v="0"/>
    <x v="0"/>
    <s v="Official programme/project page identified; fields not stated publicly remain recorded as “Not stated” rather than inferred."/>
  </r>
  <r>
    <s v="Circular Tales: Engaging with the Past to Inspire the Future"/>
    <s v="P041"/>
    <x v="2"/>
    <s v="Projects &amp; Initiatives"/>
    <s v="University College Cork"/>
    <x v="0"/>
    <x v="0"/>
    <x v="0"/>
    <x v="0"/>
    <x v="0"/>
    <s v="Cork / online"/>
    <x v="0"/>
    <x v="0"/>
    <x v="0"/>
    <x v="0"/>
    <x v="1"/>
    <x v="3"/>
    <x v="0"/>
    <x v="0"/>
    <x v="0"/>
    <s v="Higher Education / Research Training; Non-formal / Informal Education"/>
    <x v="1"/>
    <x v="0"/>
    <x v="2"/>
    <x v="0"/>
    <x v="0"/>
    <x v="0"/>
    <x v="0"/>
    <s v="Not applicable"/>
    <d v="2026-07-29T00:00:00"/>
    <x v="0"/>
    <x v="0"/>
    <x v="0"/>
    <x v="0"/>
    <x v="1"/>
    <x v="1"/>
    <x v="0"/>
    <x v="0"/>
    <x v="0"/>
    <s v="Official programme/project page identified; fields not stated publicly remain recorded as “Not stated” rather than inferred."/>
  </r>
  <r>
    <s v="Teaching Resources for Youth-informed Biodiversity Education (TRYBE)"/>
    <s v="P042"/>
    <x v="2"/>
    <s v="Projects &amp; Initiatives"/>
    <s v="University College Cork"/>
    <x v="0"/>
    <x v="0"/>
    <x v="0"/>
    <x v="0"/>
    <x v="2"/>
    <s v="Ireland – national / online"/>
    <x v="0"/>
    <x v="1"/>
    <x v="1"/>
    <x v="1"/>
    <x v="0"/>
    <x v="0"/>
    <x v="0"/>
    <x v="0"/>
    <x v="0"/>
    <s v="Primary Curriculum; Junior Cycle / Post-primary; Teacher CPD / Professional Learning"/>
    <x v="1"/>
    <x v="0"/>
    <x v="2"/>
    <x v="0"/>
    <x v="0"/>
    <x v="0"/>
    <x v="0"/>
    <s v="Not applicable"/>
    <d v="2026-07-29T00:00:00"/>
    <x v="0"/>
    <x v="0"/>
    <x v="0"/>
    <x v="0"/>
    <x v="1"/>
    <x v="1"/>
    <x v="0"/>
    <x v="0"/>
    <x v="0"/>
    <s v="Official programme/project page identified; fields not stated publicly remain recorded as “Not stated” rather than inferred."/>
  </r>
  <r>
    <s v="H2O Heroes"/>
    <s v="P043"/>
    <x v="2"/>
    <s v="Projects &amp; Initiatives"/>
    <s v="Dundalk Institute of Technology"/>
    <x v="0"/>
    <x v="0"/>
    <x v="0"/>
    <x v="0"/>
    <x v="3"/>
    <s v="Initial delivery in Cavan, Louth and Monaghan; expanded delivery includes Meath and Tipperary"/>
    <x v="0"/>
    <x v="1"/>
    <x v="1"/>
    <x v="1"/>
    <x v="0"/>
    <x v="0"/>
    <x v="0"/>
    <x v="0"/>
    <x v="0"/>
    <s v="Primary Curriculum; Teacher CPD / Professional Learning; Non-formal / Informal Education"/>
    <x v="1"/>
    <x v="0"/>
    <x v="1"/>
    <x v="0"/>
    <x v="0"/>
    <x v="0"/>
    <x v="0"/>
    <s v="Not applicable"/>
    <d v="2026-07-29T00:00:00"/>
    <x v="1"/>
    <x v="0"/>
    <x v="1"/>
    <x v="1"/>
    <x v="1"/>
    <x v="1"/>
    <x v="0"/>
    <x v="0"/>
    <x v="0"/>
    <s v="Official programme/project page identified; fields not stated publicly remain recorded as “Not stated” rather than inferred."/>
  </r>
  <r>
    <s v="ROOT: Reaching Out to Our Trees"/>
    <s v="P044"/>
    <x v="2"/>
    <s v="Projects &amp; Initiatives"/>
    <s v="University of Limerick"/>
    <x v="0"/>
    <x v="0"/>
    <x v="0"/>
    <x v="0"/>
    <x v="0"/>
    <s v="University of Limerick campus and participating primary schools"/>
    <x v="0"/>
    <x v="1"/>
    <x v="0"/>
    <x v="1"/>
    <x v="0"/>
    <x v="0"/>
    <x v="2"/>
    <x v="0"/>
    <x v="0"/>
    <s v="Primary Curriculum; Teacher CPD / Professional Learning"/>
    <x v="1"/>
    <x v="1"/>
    <x v="1"/>
    <x v="0"/>
    <x v="0"/>
    <x v="0"/>
    <x v="0"/>
    <s v="Not applicable"/>
    <d v="2026-07-29T00:00:00"/>
    <x v="1"/>
    <x v="0"/>
    <x v="1"/>
    <x v="1"/>
    <x v="1"/>
    <x v="1"/>
    <x v="1"/>
    <x v="0"/>
    <x v="0"/>
    <s v="Official programme/project page identified; fields not stated publicly remain recorded as “Not stated” rather than inferred."/>
  </r>
  <r>
    <s v="GroundTruth: Citizen Science for Soil Health"/>
    <s v="P045"/>
    <x v="2"/>
    <s v="Projects &amp; Initiatives"/>
    <s v="Teagasc"/>
    <x v="3"/>
    <x v="0"/>
    <x v="0"/>
    <x v="0"/>
    <x v="2"/>
    <s v="Ireland – national"/>
    <x v="0"/>
    <x v="0"/>
    <x v="1"/>
    <x v="1"/>
    <x v="0"/>
    <x v="0"/>
    <x v="2"/>
    <x v="0"/>
    <x v="0"/>
    <s v="Junior Cycle / Post-primary; Teacher CPD / Professional Learning; Non-formal / Informal Education"/>
    <x v="1"/>
    <x v="0"/>
    <x v="1"/>
    <x v="0"/>
    <x v="0"/>
    <x v="0"/>
    <x v="2"/>
    <s v="Not applicable"/>
    <d v="2026-07-29T00:00:00"/>
    <x v="1"/>
    <x v="0"/>
    <x v="1"/>
    <x v="1"/>
    <x v="1"/>
    <x v="1"/>
    <x v="0"/>
    <x v="0"/>
    <x v="0"/>
    <s v="Official programme/project page identified; fields not stated publicly remain recorded as “Not stated” rather than inferred."/>
  </r>
  <r>
    <s v="Testing the Waters"/>
    <s v="P046"/>
    <x v="2"/>
    <s v="Projects &amp; Initiatives"/>
    <s v="Trinity College Dublin"/>
    <x v="0"/>
    <x v="0"/>
    <x v="0"/>
    <x v="0"/>
    <x v="0"/>
    <s v="Westport, Co. Mayo"/>
    <x v="0"/>
    <x v="0"/>
    <x v="0"/>
    <x v="1"/>
    <x v="1"/>
    <x v="3"/>
    <x v="0"/>
    <x v="0"/>
    <x v="0"/>
    <s v="Non-formal / Informal Education"/>
    <x v="1"/>
    <x v="1"/>
    <x v="1"/>
    <x v="0"/>
    <x v="0"/>
    <x v="0"/>
    <x v="0"/>
    <s v="Not applicable"/>
    <d v="2026-07-29T00:00:00"/>
    <x v="1"/>
    <x v="0"/>
    <x v="1"/>
    <x v="2"/>
    <x v="1"/>
    <x v="1"/>
    <x v="1"/>
    <x v="0"/>
    <x v="0"/>
    <s v="Official programme/project page identified; fields not stated publicly remain recorded as “Not stated” rather than inferred."/>
  </r>
  <r>
    <s v="Eco Showboat CATCHMENTS 2025"/>
    <s v="P047"/>
    <x v="2"/>
    <s v="Projects &amp; Initiatives"/>
    <s v="School of Looking"/>
    <x v="1"/>
    <x v="0"/>
    <x v="0"/>
    <x v="0"/>
    <x v="6"/>
    <s v="Seven aquatic environments across Ireland"/>
    <x v="0"/>
    <x v="0"/>
    <x v="0"/>
    <x v="1"/>
    <x v="1"/>
    <x v="3"/>
    <x v="0"/>
    <x v="0"/>
    <x v="0"/>
    <s v="Non-formal / Informal Education"/>
    <x v="1"/>
    <x v="1"/>
    <x v="2"/>
    <x v="0"/>
    <x v="0"/>
    <x v="0"/>
    <x v="0"/>
    <s v="Not applicable"/>
    <d v="2026-07-29T00:00:00"/>
    <x v="0"/>
    <x v="0"/>
    <x v="0"/>
    <x v="0"/>
    <x v="1"/>
    <x v="1"/>
    <x v="1"/>
    <x v="0"/>
    <x v="0"/>
    <s v="Official programme/project page identified; fields not stated publicly remain recorded as “Not stated” rather than inferred."/>
  </r>
  <r>
    <s v="Energize"/>
    <s v="P048"/>
    <x v="2"/>
    <s v="Projects &amp; Initiatives"/>
    <s v="Junior Achievement Ireland"/>
    <x v="1"/>
    <x v="0"/>
    <x v="0"/>
    <x v="0"/>
    <x v="2"/>
    <s v="Ireland – national, with emphasis on national and DEIS schools"/>
    <x v="0"/>
    <x v="1"/>
    <x v="0"/>
    <x v="1"/>
    <x v="0"/>
    <x v="0"/>
    <x v="0"/>
    <x v="0"/>
    <x v="0"/>
    <s v="Primary Curriculum; Teacher CPD / Professional Learning; Non-formal / Informal Education"/>
    <x v="1"/>
    <x v="1"/>
    <x v="5"/>
    <x v="0"/>
    <x v="0"/>
    <x v="0"/>
    <x v="0"/>
    <s v="Not applicable"/>
    <d v="2026-07-29T00:00:00"/>
    <x v="0"/>
    <x v="0"/>
    <x v="0"/>
    <x v="0"/>
    <x v="1"/>
    <x v="1"/>
    <x v="1"/>
    <x v="0"/>
    <x v="0"/>
    <s v="Official programme/project page identified; fields not stated publicly remain recorded as “Not stated” rather than inferred."/>
  </r>
  <r>
    <s v="SmartRoots: Engaging Communities with AI-Driven Sustainable Urban Farming"/>
    <s v="P049"/>
    <x v="2"/>
    <s v="Projects &amp; Initiatives"/>
    <s v="University College Cork"/>
    <x v="0"/>
    <x v="0"/>
    <x v="0"/>
    <x v="0"/>
    <x v="2"/>
    <s v="Ireland – delivery locations not stated"/>
    <x v="0"/>
    <x v="1"/>
    <x v="1"/>
    <x v="1"/>
    <x v="1"/>
    <x v="3"/>
    <x v="2"/>
    <x v="0"/>
    <x v="0"/>
    <s v="Non-formal / Informal Education"/>
    <x v="1"/>
    <x v="0"/>
    <x v="5"/>
    <x v="0"/>
    <x v="0"/>
    <x v="0"/>
    <x v="0"/>
    <s v="Not applicable"/>
    <d v="2026-07-29T00:00:00"/>
    <x v="0"/>
    <x v="0"/>
    <x v="0"/>
    <x v="0"/>
    <x v="1"/>
    <x v="1"/>
    <x v="0"/>
    <x v="0"/>
    <x v="0"/>
    <s v="Official programme/project page identified; fields not stated publicly remain recorded as “Not stated” rather than inferred."/>
  </r>
  <r>
    <s v="The Seed Pop! Kit – Breeding Talent and Sustainability"/>
    <s v="P050"/>
    <x v="2"/>
    <s v="Projects &amp; Initiatives"/>
    <s v="University of Galway"/>
    <x v="0"/>
    <x v="0"/>
    <x v="0"/>
    <x v="0"/>
    <x v="2"/>
    <s v="Ireland – delivery locations not stated"/>
    <x v="0"/>
    <x v="1"/>
    <x v="0"/>
    <x v="1"/>
    <x v="1"/>
    <x v="3"/>
    <x v="2"/>
    <x v="0"/>
    <x v="0"/>
    <s v="Primary Curriculum"/>
    <x v="1"/>
    <x v="1"/>
    <x v="5"/>
    <x v="0"/>
    <x v="0"/>
    <x v="0"/>
    <x v="0"/>
    <s v="Not applicable"/>
    <d v="2026-07-29T00:00:00"/>
    <x v="0"/>
    <x v="0"/>
    <x v="0"/>
    <x v="0"/>
    <x v="1"/>
    <x v="1"/>
    <x v="1"/>
    <x v="0"/>
    <x v="0"/>
    <s v="Official programme/project page identified; fields not stated publicly remain recorded as “Not stated” rather than inferred."/>
  </r>
  <r>
    <s v="Renewable Energy Generation: Hydrogen"/>
    <s v="P051"/>
    <x v="2"/>
    <s v="Projects &amp; Initiatives"/>
    <s v="Kinia"/>
    <x v="7"/>
    <x v="0"/>
    <x v="0"/>
    <x v="0"/>
    <x v="6"/>
    <s v="Ireland – national, including Midlands and Gaeltacht delivery strands"/>
    <x v="0"/>
    <x v="1"/>
    <x v="1"/>
    <x v="1"/>
    <x v="0"/>
    <x v="0"/>
    <x v="0"/>
    <x v="0"/>
    <x v="0"/>
    <s v="Primary Curriculum; Junior Cycle / Post-primary; Teacher CPD / Professional Learning; Non-formal / Informal Education"/>
    <x v="1"/>
    <x v="0"/>
    <x v="5"/>
    <x v="0"/>
    <x v="0"/>
    <x v="0"/>
    <x v="0"/>
    <s v="Not applicable"/>
    <d v="2026-07-29T00:00:00"/>
    <x v="0"/>
    <x v="0"/>
    <x v="0"/>
    <x v="0"/>
    <x v="1"/>
    <x v="1"/>
    <x v="0"/>
    <x v="0"/>
    <x v="0"/>
    <s v="Official programme/project page identified; fields not stated publicly remain recorded as “Not stated” rather than inferred."/>
  </r>
  <r>
    <s v="Climate Youth Delegate Programme for Ireland 2026–2028"/>
    <s v="P052"/>
    <x v="2"/>
    <s v="Projects &amp; Initiatives"/>
    <s v="National Youth Council of Ireland"/>
    <x v="1"/>
    <x v="0"/>
    <x v="0"/>
    <x v="0"/>
    <x v="4"/>
    <s v="Island of Ireland; national and international activity"/>
    <x v="0"/>
    <x v="0"/>
    <x v="1"/>
    <x v="1"/>
    <x v="1"/>
    <x v="3"/>
    <x v="0"/>
    <x v="0"/>
    <x v="0"/>
    <s v="Non-formal / Informal Education"/>
    <x v="1"/>
    <x v="0"/>
    <x v="5"/>
    <x v="0"/>
    <x v="0"/>
    <x v="0"/>
    <x v="0"/>
    <s v="Not applicable"/>
    <d v="2026-07-29T00:00:00"/>
    <x v="0"/>
    <x v="0"/>
    <x v="0"/>
    <x v="0"/>
    <x v="1"/>
    <x v="1"/>
    <x v="0"/>
    <x v="0"/>
    <x v="0"/>
    <s v="Official programme/project page identified; fields not stated publicly remain recorded as “Not stated” rather than inferred."/>
  </r>
  <r>
    <s v="Cill Ulta – Centre for Sustainability / Lárionad Acmhainní Nádúrtha"/>
    <s v="O001"/>
    <x v="3"/>
    <s v="Organisations &amp; Networks"/>
    <s v="Lárionad Acmhainní Nádúrtha (LAN)"/>
    <x v="4"/>
    <x v="2"/>
    <x v="0"/>
    <x v="1"/>
    <x v="6"/>
    <s v="Falcarragh, Co. Donegal; Northwest Donegal"/>
    <x v="0"/>
    <x v="1"/>
    <x v="1"/>
    <x v="1"/>
    <x v="0"/>
    <x v="0"/>
    <x v="1"/>
    <x v="0"/>
    <x v="0"/>
    <s v="Non-formal / Informal Education; Professional Learning"/>
    <x v="1"/>
    <x v="5"/>
    <x v="1"/>
    <x v="0"/>
    <x v="0"/>
    <x v="0"/>
    <x v="0"/>
    <s v="Not applicable"/>
    <d v="2026-07-29T00:00:00"/>
    <x v="1"/>
    <x v="0"/>
    <x v="0"/>
    <x v="0"/>
    <x v="1"/>
    <x v="1"/>
    <x v="1"/>
    <x v="1"/>
    <x v="0"/>
    <s v="Strong candidate for your education database because training and knowledge-transfer are explicit core activities. Cill Ulta describes itself as a Centre for Sustainability and explicitly references development of a bio-based circular economy. Contextual ecosystem/support record; exclude from headline counts of distinct educational provision unless specifically analysing the wider enabling landscape."/>
  </r>
  <r>
    <s v="CIRCULÉIRE"/>
    <s v="O002"/>
    <x v="3"/>
    <s v="Organisations &amp; Networks"/>
    <s v="Irish Manufacturing Research (IMR)"/>
    <x v="8"/>
    <x v="2"/>
    <x v="0"/>
    <x v="2"/>
    <x v="2"/>
    <s v="National – Ireland"/>
    <x v="0"/>
    <x v="0"/>
    <x v="0"/>
    <x v="1"/>
    <x v="0"/>
    <x v="0"/>
    <x v="0"/>
    <x v="1"/>
    <x v="0"/>
    <s v="Professional Learning; Non-formal / Informal Education"/>
    <x v="1"/>
    <x v="5"/>
    <x v="1"/>
    <x v="0"/>
    <x v="0"/>
    <x v="0"/>
    <x v="0"/>
    <s v="Not applicable"/>
    <d v="2026-07-29T00:00:00"/>
    <x v="1"/>
    <x v="0"/>
    <x v="0"/>
    <x v="0"/>
    <x v="1"/>
    <x v="1"/>
    <x v="1"/>
    <x v="0"/>
    <x v="0"/>
    <s v="Launched as a pilot in 2020. Since 2023 the Department of Environment/Climate has been the primary public funder. Relevant to the database particularly for professional/industry learning rather than formal education. Contextual ecosystem/support record; exclude from headline counts of distinct educational provision unless specifically analysing the wider enabling landscape."/>
  </r>
  <r>
    <s v="National Agricultural Sustainability Research and Innovation Centre (NASRIC)"/>
    <s v="O003"/>
    <x v="3"/>
    <s v="Organisations &amp; Networks"/>
    <s v="Teagasc"/>
    <x v="3"/>
    <x v="2"/>
    <x v="0"/>
    <x v="1"/>
    <x v="2"/>
    <s v="Johnstown Castle, Co. Wexford; National"/>
    <x v="0"/>
    <x v="0"/>
    <x v="0"/>
    <x v="0"/>
    <x v="0"/>
    <x v="0"/>
    <x v="2"/>
    <x v="0"/>
    <x v="0"/>
    <s v="Higher Education / Research Training; Professional Learning"/>
    <x v="1"/>
    <x v="5"/>
    <x v="1"/>
    <x v="0"/>
    <x v="0"/>
    <x v="0"/>
    <x v="2"/>
    <s v="Not applicable"/>
    <d v="2026-07-29T00:00:00"/>
    <x v="1"/>
    <x v="0"/>
    <x v="0"/>
    <x v="0"/>
    <x v="1"/>
    <x v="0"/>
    <x v="1"/>
    <x v="0"/>
    <x v="0"/>
    <s v="Important correction to the email: original construction funding was €9m in 2021, but the completed facility was officially opened in November 2025 as a €12.7m investment. Contextual ecosystem/support record; exclude from headline counts of distinct educational provision unless specifically analysing the wider enabling landscape."/>
  </r>
  <r>
    <s v="Food for Health Ireland (FHI)"/>
    <s v="O004"/>
    <x v="3"/>
    <s v="Organisations &amp; Networks"/>
    <s v="University College Dublin"/>
    <x v="0"/>
    <x v="2"/>
    <x v="0"/>
    <x v="1"/>
    <x v="2"/>
    <s v="UCD, Dublin; national industry collaboration"/>
    <x v="0"/>
    <x v="0"/>
    <x v="0"/>
    <x v="0"/>
    <x v="0"/>
    <x v="0"/>
    <x v="2"/>
    <x v="0"/>
    <x v="0"/>
    <s v="Higher Education / Research Training; Professional Learning"/>
    <x v="1"/>
    <x v="5"/>
    <x v="6"/>
    <x v="2"/>
    <x v="0"/>
    <x v="1"/>
    <x v="0"/>
    <s v="Not applicable"/>
    <d v="2026-07-29T00:00:00"/>
    <x v="1"/>
    <x v="1"/>
    <x v="0"/>
    <x v="0"/>
    <x v="1"/>
    <x v="0"/>
    <x v="1"/>
    <x v="0"/>
    <x v="0"/>
    <s v="Government announced a future Enterprise Ireland Food Technology Centre intended to replace FHI, the Dairy Processing Technology Centre and Meat Technology Ireland. Retain FHI as transitioning until the replacement centre’s final official identity and structure are published. Contextual ecosystem/support record; exclude from headline counts of distinct educational provision unless specifically analysing the wider enabling landscape."/>
  </r>
  <r>
    <s v="Premier Green Energy (PGE)"/>
    <s v="O005"/>
    <x v="3"/>
    <s v="Organisations &amp; Networks"/>
    <s v="Premier Green Energy"/>
    <x v="7"/>
    <x v="2"/>
    <x v="0"/>
    <x v="2"/>
    <x v="2"/>
    <s v="Ireland; projects in Cork and Kerry"/>
    <x v="0"/>
    <x v="0"/>
    <x v="0"/>
    <x v="1"/>
    <x v="0"/>
    <x v="0"/>
    <x v="1"/>
    <x v="1"/>
    <x v="0"/>
    <s v="Professional Learning; Non-formal / Informal Education"/>
    <x v="1"/>
    <x v="5"/>
    <x v="1"/>
    <x v="0"/>
    <x v="0"/>
    <x v="0"/>
    <x v="0"/>
    <s v="Not applicable"/>
    <d v="2026-07-29T00:00:00"/>
    <x v="1"/>
    <x v="0"/>
    <x v="0"/>
    <x v="0"/>
    <x v="1"/>
    <x v="1"/>
    <x v="1"/>
    <x v="1"/>
    <x v="0"/>
    <s v="Confirmed participant in Farm Zero C and MTU green biorefinery work. Better kept as an ecosystem organisation rather than a Project record on its own. Contextual ecosystem/support record; exclude from headline counts of distinct educational provision unless specifically analysing the wider enabling landscape."/>
  </r>
  <r>
    <s v="BioConnect Innovation Centre"/>
    <s v="O006"/>
    <x v="3"/>
    <s v="Organisations &amp; Networks"/>
    <s v="BioConnect"/>
    <x v="7"/>
    <x v="2"/>
    <x v="0"/>
    <x v="1"/>
    <x v="2"/>
    <s v="Monaghan, Ireland; regional/national reach"/>
    <x v="0"/>
    <x v="0"/>
    <x v="0"/>
    <x v="0"/>
    <x v="0"/>
    <x v="0"/>
    <x v="1"/>
    <x v="1"/>
    <x v="0"/>
    <s v="Higher Education / Research Training; Professional Learning"/>
    <x v="1"/>
    <x v="5"/>
    <x v="1"/>
    <x v="0"/>
    <x v="0"/>
    <x v="0"/>
    <x v="0"/>
    <s v="Not applicable"/>
    <d v="2026-07-29T00:00:00"/>
    <x v="1"/>
    <x v="0"/>
    <x v="0"/>
    <x v="0"/>
    <x v="1"/>
    <x v="0"/>
    <x v="1"/>
    <x v="1"/>
    <x v="0"/>
    <s v="The email grouped “BioConnect &amp; Irish Rural Link”; these should be two independent records, not one organisation. Contextual ecosystem/support record; exclude from headline counts of distinct educational provision unless specifically analysing the wider enabling landscape."/>
  </r>
  <r>
    <s v="Irish Rural Link (IRL)"/>
    <s v="O007"/>
    <x v="3"/>
    <s v="Organisations &amp; Networks"/>
    <s v="Irish Rural Link"/>
    <x v="1"/>
    <x v="2"/>
    <x v="0"/>
    <x v="2"/>
    <x v="5"/>
    <s v="Moate, Co. Westmeath; national / all-island rural reach"/>
    <x v="0"/>
    <x v="0"/>
    <x v="0"/>
    <x v="1"/>
    <x v="0"/>
    <x v="0"/>
    <x v="0"/>
    <x v="0"/>
    <x v="0"/>
    <s v="Professional Learning; Non-formal / Informal Education"/>
    <x v="1"/>
    <x v="5"/>
    <x v="1"/>
    <x v="0"/>
    <x v="0"/>
    <x v="0"/>
    <x v="0"/>
    <s v="Not applicable"/>
    <d v="2026-07-29T00:00:00"/>
    <x v="1"/>
    <x v="0"/>
    <x v="0"/>
    <x v="0"/>
    <x v="1"/>
    <x v="1"/>
    <x v="1"/>
    <x v="0"/>
    <x v="0"/>
    <s v="Irish Rural Link is explicitly listed within the Irish Bioeconomy Network but is broader than bioeconomy alone. Treat Bioeconomy Focus as Adjacent rather than Explicit. Contextual ecosystem/support record; exclude from headline counts of distinct educational provision unless specifically analysing the wider enabling landscape."/>
  </r>
  <r>
    <s v="IMaR Research Centre / IMaR Technology Gateway"/>
    <s v="O008"/>
    <x v="3"/>
    <s v="Organisations &amp; Networks"/>
    <s v="Munster Technological University"/>
    <x v="0"/>
    <x v="2"/>
    <x v="0"/>
    <x v="1"/>
    <x v="2"/>
    <s v="MTU Kerry Campus, Tralee, Co. Kerry; national industry reach"/>
    <x v="0"/>
    <x v="0"/>
    <x v="0"/>
    <x v="0"/>
    <x v="0"/>
    <x v="0"/>
    <x v="0"/>
    <x v="0"/>
    <x v="0"/>
    <s v="Higher Education / Research Training; Professional Learning"/>
    <x v="1"/>
    <x v="5"/>
    <x v="1"/>
    <x v="0"/>
    <x v="0"/>
    <x v="0"/>
    <x v="0"/>
    <s v="Not applicable"/>
    <d v="2026-07-29T00:00:00"/>
    <x v="1"/>
    <x v="0"/>
    <x v="0"/>
    <x v="0"/>
    <x v="1"/>
    <x v="0"/>
    <x v="1"/>
    <x v="0"/>
    <x v="0"/>
    <s v="Bioeconomy relevance is mainly through AgriTech, sustainability and collaboration with regional circular-bioeconomy actors; not a dedicated bioeconomy organisation. Contextual ecosystem/support record; exclude from headline counts of distinct educational provision unless specifically analysing the wider enabling landscape."/>
  </r>
  <r>
    <s v="Centre for Applied Bioscience Research (CABR)"/>
    <s v="O009"/>
    <x v="3"/>
    <s v="Organisations &amp; Networks"/>
    <s v="Technological University of the Shannon &amp; Munster Technological University"/>
    <x v="0"/>
    <x v="2"/>
    <x v="0"/>
    <x v="1"/>
    <x v="2"/>
    <s v="Limerick and Tralee; national"/>
    <x v="0"/>
    <x v="0"/>
    <x v="0"/>
    <x v="0"/>
    <x v="0"/>
    <x v="0"/>
    <x v="1"/>
    <x v="0"/>
    <x v="0"/>
    <s v="Higher Education / Research Training; Professional Learning"/>
    <x v="1"/>
    <x v="5"/>
    <x v="1"/>
    <x v="0"/>
    <x v="0"/>
    <x v="0"/>
    <x v="0"/>
    <s v="Not applicable"/>
    <d v="2026-07-29T00:00:00"/>
    <x v="1"/>
    <x v="0"/>
    <x v="0"/>
    <x v="0"/>
    <x v="1"/>
    <x v="0"/>
    <x v="1"/>
    <x v="1"/>
    <x v="0"/>
    <s v="Formerly Shannon Applied Biotechnology Centre (Shannon ABC). Shannon ABC officially became CABR in November 2024, so do not create separate current records for Shannon ABC and CABR. (cabr.ie) Formerly Shannon Applied Biotechnology Centre (Shannon ABC); record once under the current CABR name to avoid duplication. Contextual ecosystem/support record; exclude from headline counts of distinct educational provision unless specifically analysing the wider enabling landscape."/>
  </r>
  <r>
    <s v="CircAB – Circular Agriculture and Biotechnology"/>
    <s v="O010"/>
    <x v="3"/>
    <s v="Organisations &amp; Networks"/>
    <s v="Technological University of the Shannon"/>
    <x v="0"/>
    <x v="2"/>
    <x v="0"/>
    <x v="1"/>
    <x v="1"/>
    <s v="TUS Moylish Campus, Limerick; national/EU"/>
    <x v="0"/>
    <x v="0"/>
    <x v="0"/>
    <x v="0"/>
    <x v="0"/>
    <x v="0"/>
    <x v="1"/>
    <x v="1"/>
    <x v="0"/>
    <s v="Higher Education / Research Training; Professional Learning"/>
    <x v="1"/>
    <x v="5"/>
    <x v="1"/>
    <x v="0"/>
    <x v="0"/>
    <x v="0"/>
    <x v="0"/>
    <s v="Not applicable"/>
    <d v="2026-07-29T00:00:00"/>
    <x v="1"/>
    <x v="0"/>
    <x v="0"/>
    <x v="0"/>
    <x v="1"/>
    <x v="0"/>
    <x v="1"/>
    <x v="1"/>
    <x v="0"/>
    <s v="This is not the same organisation as CABR. The email's “CABR &amp; CircAB” grouping should be split into separate database records. (TUS) Distinct from CABR; CircAB is a TUS research group focused on circular agriculture and biotechnology. Contextual ecosystem/support record; exclude from headline counts of distinct educational provision unless specifically analysing the wider enabling landscape."/>
  </r>
  <r>
    <s v="SUSFERM – Centre for Sustainable Fermentation and Bioprocessing Systems for Food and the Bioeconomy"/>
    <s v="O011"/>
    <x v="3"/>
    <s v="Organisations &amp; Networks"/>
    <s v="University College Cork"/>
    <x v="0"/>
    <x v="2"/>
    <x v="0"/>
    <x v="1"/>
    <x v="4"/>
    <s v="Cork; national and international collaboration"/>
    <x v="0"/>
    <x v="0"/>
    <x v="0"/>
    <x v="0"/>
    <x v="0"/>
    <x v="0"/>
    <x v="1"/>
    <x v="0"/>
    <x v="0"/>
    <s v="Higher Education / Research Training; Professional Learning"/>
    <x v="1"/>
    <x v="5"/>
    <x v="1"/>
    <x v="0"/>
    <x v="0"/>
    <x v="0"/>
    <x v="0"/>
    <s v="Not applicable"/>
    <d v="2026-07-29T00:00:00"/>
    <x v="1"/>
    <x v="0"/>
    <x v="0"/>
    <x v="0"/>
    <x v="1"/>
    <x v="0"/>
    <x v="1"/>
    <x v="1"/>
    <x v="0"/>
    <s v="Established in 2021 and officially launched in 2024. Strong education relevance alongside research and infrastructure activities. Contextual ecosystem/support record; exclude from headline counts of distinct educational provision unless specifically analysing the wider enabling landscape."/>
  </r>
  <r>
    <s v="Agriculture, Food Systems &amp; Bioeconomy Research Centre"/>
    <s v="O012"/>
    <x v="3"/>
    <s v="Organisations &amp; Networks"/>
    <s v="University of Galway, Ryan Institute"/>
    <x v="0"/>
    <x v="2"/>
    <x v="0"/>
    <x v="1"/>
    <x v="4"/>
    <s v="Galway; Ireland; international"/>
    <x v="0"/>
    <x v="0"/>
    <x v="0"/>
    <x v="0"/>
    <x v="0"/>
    <x v="0"/>
    <x v="1"/>
    <x v="0"/>
    <x v="0"/>
    <s v="Higher Education / Research Training; Professional Learning"/>
    <x v="1"/>
    <x v="5"/>
    <x v="1"/>
    <x v="0"/>
    <x v="0"/>
    <x v="0"/>
    <x v="0"/>
    <s v="Not applicable"/>
    <d v="2026-07-29T00:00:00"/>
    <x v="1"/>
    <x v="0"/>
    <x v="0"/>
    <x v="0"/>
    <x v="1"/>
    <x v="0"/>
    <x v="1"/>
    <x v="1"/>
    <x v="0"/>
    <s v="Part of the Ryan Institute's Agriculture &amp; Bioeconomy research activity, linking research, postgraduate education and innovation. Contextual ecosystem/support record; exclude from headline counts of distinct educational provision unless specifically analysing the wider enabling landscape."/>
  </r>
  <r>
    <s v="Circular Bioeconomy Research Group (CircBio)"/>
    <s v="O013"/>
    <x v="3"/>
    <s v="Organisations &amp; Networks"/>
    <s v="Munster Technological University (MTU)"/>
    <x v="0"/>
    <x v="2"/>
    <x v="0"/>
    <x v="1"/>
    <x v="4"/>
    <s v="MTU Kerry Campus; Ireland; national and international collaboration"/>
    <x v="0"/>
    <x v="0"/>
    <x v="0"/>
    <x v="0"/>
    <x v="0"/>
    <x v="0"/>
    <x v="1"/>
    <x v="1"/>
    <x v="0"/>
    <s v="Higher Education / Research Training; Professional Learning"/>
    <x v="1"/>
    <x v="5"/>
    <x v="1"/>
    <x v="0"/>
    <x v="0"/>
    <x v="0"/>
    <x v="0"/>
    <s v="Not applicable"/>
    <d v="2026-07-29T00:00:00"/>
    <x v="1"/>
    <x v="0"/>
    <x v="0"/>
    <x v="0"/>
    <x v="1"/>
    <x v="0"/>
    <x v="1"/>
    <x v="1"/>
    <x v="0"/>
    <s v="Multidisciplinary MTU research group established in 2019. Strong links between research, policy, industry engagement and bioeconomy education. Contextual ecosystem/support record; exclude from headline counts of distinct educational provision unless specifically analysing the wider enabling landscape."/>
  </r>
  <r>
    <s v="Bioeconomy Implementation and Development Group"/>
    <s v="O014"/>
    <x v="3"/>
    <s v="Organisations &amp; Networks"/>
    <s v="Government of Ireland; jointly coordinated through relevant government departments including DAFM"/>
    <x v="3"/>
    <x v="2"/>
    <x v="0"/>
    <x v="2"/>
    <x v="2"/>
    <s v="National – Ireland"/>
    <x v="0"/>
    <x v="0"/>
    <x v="0"/>
    <x v="1"/>
    <x v="0"/>
    <x v="0"/>
    <x v="1"/>
    <x v="1"/>
    <x v="0"/>
    <s v="Professional Learning; Policy and Skills Coordination"/>
    <x v="1"/>
    <x v="5"/>
    <x v="1"/>
    <x v="0"/>
    <x v="0"/>
    <x v="0"/>
    <x v="2"/>
    <s v="Not applicable"/>
    <d v="2026-07-29T00:00:00"/>
    <x v="1"/>
    <x v="0"/>
    <x v="0"/>
    <x v="0"/>
    <x v="1"/>
    <x v="0"/>
    <x v="1"/>
    <x v="1"/>
    <x v="0"/>
    <s v="Governance and coordination body rather than an education provider. Retain because it influences national bioeconomy education, skills and policy development. Government coordination and governance body rather than an education provider; retained because it shapes national policy, skills and implementation. Contextual ecosystem/support record; exclude from headline counts of distinct educational provision unless specifically analysing the wider enabling landscape."/>
  </r>
  <r>
    <s v="Sustainability Professionals Network Ireland"/>
    <s v="O015"/>
    <x v="3"/>
    <s v="Organisations &amp; Networks"/>
    <s v="IKC3"/>
    <x v="5"/>
    <x v="2"/>
    <x v="0"/>
    <x v="1"/>
    <x v="2"/>
    <s v="Ireland – national professional network"/>
    <x v="0"/>
    <x v="0"/>
    <x v="0"/>
    <x v="1"/>
    <x v="0"/>
    <x v="0"/>
    <x v="1"/>
    <x v="0"/>
    <x v="0"/>
    <s v="Teacher CPD / Professional Learning"/>
    <x v="1"/>
    <x v="5"/>
    <x v="1"/>
    <x v="0"/>
    <x v="0"/>
    <x v="0"/>
    <x v="0"/>
    <s v="Not applicable"/>
    <d v="2026-07-29T00:00:00"/>
    <x v="1"/>
    <x v="0"/>
    <x v="0"/>
    <x v="0"/>
    <x v="1"/>
    <x v="0"/>
    <x v="1"/>
    <x v="1"/>
    <x v="0"/>
    <s v="Professional network rather than a standalone educational resource; correctly classified under Organisations &amp; Networks. Contextual ecosystem/support record; exclude from headline counts of distinct educational provision unless specifically analysing the wider enabling landscape."/>
  </r>
  <r>
    <s v="Oide"/>
    <s v="O016"/>
    <x v="3"/>
    <s v="Organisations &amp; Networks"/>
    <s v="Department of Education and Youth – Teacher Professional Learning Section; administrative host: Monaghan Education Support Centre"/>
    <x v="3"/>
    <x v="2"/>
    <x v="0"/>
    <x v="0"/>
    <x v="2"/>
    <s v="Ireland – national; supports primary, post-primary and special schools and centres for education"/>
    <x v="0"/>
    <x v="1"/>
    <x v="1"/>
    <x v="1"/>
    <x v="0"/>
    <x v="0"/>
    <x v="0"/>
    <x v="0"/>
    <x v="0"/>
    <s v="Primary Curriculum; Junior Cycle / Post-primary; Teacher CPD / Professional Learning"/>
    <x v="1"/>
    <x v="5"/>
    <x v="1"/>
    <x v="0"/>
    <x v="0"/>
    <x v="0"/>
    <x v="2"/>
    <s v="Not applicable"/>
    <d v="2026-07-29T00:00:00"/>
    <x v="1"/>
    <x v="0"/>
    <x v="0"/>
    <x v="0"/>
    <x v="1"/>
    <x v="0"/>
    <x v="1"/>
    <x v="0"/>
    <x v="0"/>
    <s v="Oide is funded by the Department of Education and Youth. It was established in September 2023 through the integration of PDST, JCT, NIPT and the Centre for School Leadership. Contextual ecosystem/support record; exclude from headline counts of distinct educational provision unless specifically analysing the wider enabling landscape."/>
  </r>
  <r>
    <s v="Scoilnet"/>
    <s v="O017"/>
    <x v="3"/>
    <s v="Organisations &amp; Networks"/>
    <s v="Department of Education; managed by Oide Technology in Education"/>
    <x v="3"/>
    <x v="2"/>
    <x v="0"/>
    <x v="0"/>
    <x v="2"/>
    <s v="Ireland – national / online"/>
    <x v="0"/>
    <x v="1"/>
    <x v="1"/>
    <x v="1"/>
    <x v="0"/>
    <x v="0"/>
    <x v="0"/>
    <x v="0"/>
    <x v="0"/>
    <s v="Primary Curriculum; Junior Cycle / Post-primary; Teacher CPD / Professional Learning"/>
    <x v="1"/>
    <x v="5"/>
    <x v="1"/>
    <x v="0"/>
    <x v="0"/>
    <x v="0"/>
    <x v="2"/>
    <s v="Not applicable"/>
    <d v="2026-07-29T00:00:00"/>
    <x v="1"/>
    <x v="0"/>
    <x v="0"/>
    <x v="0"/>
    <x v="1"/>
    <x v="0"/>
    <x v="1"/>
    <x v="0"/>
    <x v="0"/>
    <s v="Scoilnet may host or index third-party resources. Original creators are retained in Resources &amp; Toolkits wherever identifiable. Contextual ecosystem/support record; exclude from headline counts of distinct educational provision unless specifically analysing the wider enabling landscape."/>
  </r>
  <r>
    <s v="Taighde Éireann – Research Ireland"/>
    <s v="O018"/>
    <x v="3"/>
    <s v="Organisations &amp; Networks"/>
    <s v="Department of Further and Higher Education, Research, Innovation and Science"/>
    <x v="3"/>
    <x v="2"/>
    <x v="0"/>
    <x v="1"/>
    <x v="2"/>
    <s v="Ireland – national"/>
    <x v="0"/>
    <x v="1"/>
    <x v="1"/>
    <x v="0"/>
    <x v="0"/>
    <x v="0"/>
    <x v="0"/>
    <x v="0"/>
    <x v="0"/>
    <s v="Primary Curriculum; Junior Cycle / Post-primary; Higher Education / Research Training; Professional Learning"/>
    <x v="1"/>
    <x v="5"/>
    <x v="1"/>
    <x v="0"/>
    <x v="0"/>
    <x v="0"/>
    <x v="2"/>
    <s v="Not applicable"/>
    <d v="2026-07-29T00:00:00"/>
    <x v="1"/>
    <x v="0"/>
    <x v="0"/>
    <x v="0"/>
    <x v="1"/>
    <x v="0"/>
    <x v="1"/>
    <x v="0"/>
    <x v="0"/>
    <s v="Established on 1 August 2024 through the amalgamation of Science Foundation Ireland and the Irish Research Council. Include as an ecosystem organisation rather than an education resource. Contextual ecosystem/support record; exclude from headline counts of distinct educational provision unless specifically analysing the wider enabling landscape."/>
  </r>
  <r>
    <s v="Research Ireland Discover Centre Network"/>
    <s v="O019"/>
    <x v="3"/>
    <s v="Organisations &amp; Networks"/>
    <s v="Research Ireland – Curious Minds"/>
    <x v="3"/>
    <x v="2"/>
    <x v="0"/>
    <x v="0"/>
    <x v="2"/>
    <s v="Ireland – national; physical centres across Ireland"/>
    <x v="0"/>
    <x v="1"/>
    <x v="0"/>
    <x v="1"/>
    <x v="0"/>
    <x v="0"/>
    <x v="0"/>
    <x v="0"/>
    <x v="0"/>
    <s v="Primary Curriculum; Teacher CPD / Professional Learning; Non-formal / Informal Education"/>
    <x v="1"/>
    <x v="5"/>
    <x v="1"/>
    <x v="0"/>
    <x v="0"/>
    <x v="0"/>
    <x v="2"/>
    <s v="Not applicable"/>
    <d v="2026-07-29T00:00:00"/>
    <x v="1"/>
    <x v="0"/>
    <x v="0"/>
    <x v="0"/>
    <x v="1"/>
    <x v="1"/>
    <x v="1"/>
    <x v="0"/>
    <x v="0"/>
    <s v="Record the network once. Add individual centres separately only where their specific provision meets the study eligibility criteria. Contextual ecosystem/support record; exclude from headline counts of distinct educational provision unless specifically analysing the wider enabling landscape."/>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B9459D3-CB2A-8043-AEDE-5C89E9B3F533}" name="PivotTable28"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J46:K49"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items count="3">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3">
        <item x="1"/>
        <item x="0"/>
        <item t="default"/>
      </items>
    </pivotField>
    <pivotField axis="axisRow" showAll="0">
      <items count="3">
        <item x="0"/>
        <item x="1"/>
        <item t="default"/>
      </items>
    </pivotField>
    <pivotField showAll="0"/>
    <pivotField showAll="0"/>
    <pivotField showAll="0"/>
    <pivotField showAll="0"/>
  </pivotFields>
  <rowFields count="1">
    <field x="35"/>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6E34D5E7-5DEA-B04F-8332-34EA9B7645F8}" name="PivotTable31"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46:B50"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2"/>
        <item x="0"/>
        <item x="1"/>
        <item t="default"/>
      </items>
    </pivotField>
    <pivotField showAll="0"/>
    <pivotField showAll="0"/>
    <pivotField showAll="0"/>
    <pivotField showAll="0"/>
    <pivotField showAll="0"/>
    <pivotField showAll="0"/>
    <pivotField showAll="0"/>
  </pivotFields>
  <rowFields count="1">
    <field x="32"/>
  </rowFields>
  <rowItems count="4">
    <i>
      <x/>
    </i>
    <i>
      <x v="1"/>
    </i>
    <i>
      <x v="2"/>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8FDA1A4-4AA2-5B4F-A1D8-CCA4264A5A8E}" name="PivotTable21"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G32:H35"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
        <item x="0"/>
        <item x="1"/>
        <item t="default"/>
      </items>
    </pivotField>
    <pivotField showAll="0"/>
    <pivotField showAll="0"/>
    <pivotField showAll="0"/>
    <pivotField showAll="0"/>
    <pivotField showAll="0"/>
    <pivotField showAll="0"/>
    <pivotField showAll="0"/>
    <pivotField showAll="0"/>
    <pivotField showAll="0"/>
  </pivotFields>
  <rowFields count="1">
    <field x="30"/>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CEA2F510-A877-144B-AB2C-54B8ADB9F484}" name="PivotTable2"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5:E9"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pivotField axis="axisRow" showAll="0">
      <items count="4">
        <item x="2"/>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6"/>
  </rowFields>
  <rowItems count="4">
    <i>
      <x/>
    </i>
    <i>
      <x v="1"/>
    </i>
    <i>
      <x v="2"/>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4CE37C09-D1E8-004D-A16E-E0B526A8D6EA}" name="PivotTable49" cacheId="1"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1">
  <location ref="J71:P76" firstHeaderRow="1" firstDataRow="2" firstDataCol="1"/>
  <pivotFields count="40">
    <pivotField showAll="0"/>
    <pivotField dataField="1" showAll="0"/>
    <pivotField showAll="0">
      <items count="6">
        <item x="0"/>
        <item m="1" x="4"/>
        <item x="3"/>
        <item x="2"/>
        <item x="1"/>
        <item t="default"/>
      </items>
    </pivotField>
    <pivotField showAll="0"/>
    <pivotField showAll="0"/>
    <pivotField showAll="0"/>
    <pivotField showAll="0">
      <items count="4">
        <item x="2"/>
        <item x="0"/>
        <item x="1"/>
        <item t="default"/>
      </items>
    </pivotField>
    <pivotField showAll="0"/>
    <pivotField showAll="0"/>
    <pivotField showAll="0">
      <items count="8">
        <item x="5"/>
        <item x="0"/>
        <item x="1"/>
        <item x="4"/>
        <item x="3"/>
        <item x="2"/>
        <item x="6"/>
        <item t="default"/>
      </items>
    </pivotField>
    <pivotField showAll="0"/>
    <pivotField showAll="0">
      <items count="3">
        <item x="0"/>
        <item x="1"/>
        <item t="default"/>
      </items>
    </pivotField>
    <pivotField showAll="0"/>
    <pivotField showAll="0"/>
    <pivotField showAll="0"/>
    <pivotField showAll="0"/>
    <pivotField showAll="0"/>
    <pivotField showAll="0">
      <items count="4">
        <item x="0"/>
        <item x="1"/>
        <item x="2"/>
        <item t="default"/>
      </items>
    </pivotField>
    <pivotField showAll="0"/>
    <pivotField showAll="0"/>
    <pivotField showAll="0"/>
    <pivotField showAll="0"/>
    <pivotField showAll="0">
      <items count="7">
        <item x="0"/>
        <item x="1"/>
        <item x="5"/>
        <item x="3"/>
        <item x="2"/>
        <item x="4"/>
        <item t="default"/>
      </items>
    </pivotField>
    <pivotField showAll="0">
      <items count="8">
        <item x="1"/>
        <item x="4"/>
        <item x="2"/>
        <item x="5"/>
        <item x="3"/>
        <item x="6"/>
        <item x="0"/>
        <item t="default"/>
      </items>
    </pivotField>
    <pivotField axis="axisCol" showAll="0">
      <items count="6">
        <item x="3"/>
        <item x="4"/>
        <item x="0"/>
        <item x="2"/>
        <item x="1"/>
        <item t="default"/>
      </items>
    </pivotField>
    <pivotField showAll="0"/>
    <pivotField axis="axisRow" showAll="0">
      <items count="4">
        <item x="0"/>
        <item x="2"/>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6"/>
  </rowFields>
  <rowItems count="4">
    <i>
      <x/>
    </i>
    <i>
      <x v="1"/>
    </i>
    <i>
      <x v="2"/>
    </i>
    <i t="grand">
      <x/>
    </i>
  </rowItems>
  <colFields count="1">
    <field x="24"/>
  </colFields>
  <colItems count="6">
    <i>
      <x/>
    </i>
    <i>
      <x v="1"/>
    </i>
    <i>
      <x v="2"/>
    </i>
    <i>
      <x v="3"/>
    </i>
    <i>
      <x v="4"/>
    </i>
    <i t="grand">
      <x/>
    </i>
  </colItems>
  <dataFields count="1">
    <dataField name="Count of Record_ID2"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9E129E8F-FCC5-814A-8660-20BB36E50C65}" name="PivotTable34" cacheId="1" applyNumberFormats="0" applyBorderFormats="0" applyFontFormats="0" applyPatternFormats="0" applyAlignmentFormats="0" applyWidthHeightFormats="1" dataCaption="Values" updatedVersion="8" minRefreshableVersion="3" itemPrintTitles="1" createdVersion="8" indent="0" outline="1" outlineData="1" multipleFieldFilters="0">
  <location ref="A55:E61" firstHeaderRow="1" firstDataRow="2" firstDataCol="1"/>
  <pivotFields count="40">
    <pivotField showAll="0"/>
    <pivotField dataField="1" showAll="0"/>
    <pivotField axis="axisRow" showAll="0">
      <items count="6">
        <item x="0"/>
        <item m="1" x="4"/>
        <item x="3"/>
        <item x="2"/>
        <item x="1"/>
        <item t="default"/>
      </items>
    </pivotField>
    <pivotField showAll="0"/>
    <pivotField showAll="0"/>
    <pivotField showAll="0"/>
    <pivotField axis="axisCol" showAll="0">
      <items count="4">
        <item x="2"/>
        <item x="0"/>
        <item x="1"/>
        <item t="default"/>
      </items>
    </pivotField>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items count="8">
        <item x="1"/>
        <item x="4"/>
        <item x="2"/>
        <item x="5"/>
        <item x="3"/>
        <item x="6"/>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5">
    <i>
      <x/>
    </i>
    <i>
      <x v="2"/>
    </i>
    <i>
      <x v="3"/>
    </i>
    <i>
      <x v="4"/>
    </i>
    <i t="grand">
      <x/>
    </i>
  </rowItems>
  <colFields count="1">
    <field x="6"/>
  </colFields>
  <colItems count="4">
    <i>
      <x/>
    </i>
    <i>
      <x v="1"/>
    </i>
    <i>
      <x v="2"/>
    </i>
    <i t="grand">
      <x/>
    </i>
  </colItems>
  <dataFields count="1">
    <dataField name="Count of Record_ID2"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1E97C46A-CF7D-924A-B042-643F81B8C57F}" name="PivotTable22"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J32:K35"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items count="3">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
        <item x="1"/>
        <item x="0"/>
        <item t="default"/>
      </items>
    </pivotField>
    <pivotField showAll="0"/>
    <pivotField showAll="0"/>
    <pivotField showAll="0"/>
    <pivotField showAll="0"/>
    <pivotField showAll="0"/>
    <pivotField showAll="0"/>
    <pivotField showAll="0"/>
    <pivotField showAll="0"/>
  </pivotFields>
  <rowFields count="1">
    <field x="31"/>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52B5C296-5879-7541-B6A8-38C6F8A2C34B}" name="PivotTable7"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S5:T9"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axis="axisRow" showAll="0">
      <items count="4">
        <item x="2"/>
        <item x="0"/>
        <item x="1"/>
        <item t="default"/>
      </items>
    </pivotField>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8"/>
  </rowFields>
  <rowItems count="4">
    <i>
      <x/>
    </i>
    <i>
      <x v="1"/>
    </i>
    <i>
      <x v="2"/>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2E9ECC8F-477C-0D43-A8F3-30F01E4C701A}" name="PivotTable36" cacheId="1"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1">
  <location ref="M55:Q66" firstHeaderRow="1" firstDataRow="2" firstDataCol="1"/>
  <pivotFields count="40">
    <pivotField showAll="0"/>
    <pivotField dataField="1" showAll="0"/>
    <pivotField showAll="0">
      <items count="6">
        <item x="0"/>
        <item m="1" x="4"/>
        <item x="3"/>
        <item x="2"/>
        <item x="1"/>
        <item t="default"/>
      </items>
    </pivotField>
    <pivotField showAll="0"/>
    <pivotField showAll="0"/>
    <pivotField axis="axisRow" showAll="0">
      <items count="10">
        <item x="4"/>
        <item x="3"/>
        <item x="0"/>
        <item x="7"/>
        <item x="8"/>
        <item x="1"/>
        <item x="2"/>
        <item x="5"/>
        <item x="6"/>
        <item t="default"/>
      </items>
    </pivotField>
    <pivotField showAll="0">
      <items count="4">
        <item x="2"/>
        <item x="0"/>
        <item x="1"/>
        <item t="default"/>
      </items>
    </pivotField>
    <pivotField showAll="0"/>
    <pivotField showAll="0"/>
    <pivotField showAll="0"/>
    <pivotField showAll="0"/>
    <pivotField showAll="0">
      <items count="3">
        <item x="0"/>
        <item x="1"/>
        <item t="default"/>
      </items>
    </pivotField>
    <pivotField showAll="0"/>
    <pivotField showAll="0"/>
    <pivotField showAll="0"/>
    <pivotField showAll="0"/>
    <pivotField showAll="0"/>
    <pivotField axis="axisCol" showAll="0">
      <items count="4">
        <item x="0"/>
        <item x="1"/>
        <item x="2"/>
        <item t="default"/>
      </items>
    </pivotField>
    <pivotField showAll="0"/>
    <pivotField showAll="0"/>
    <pivotField showAll="0"/>
    <pivotField showAll="0"/>
    <pivotField showAll="0"/>
    <pivotField showAll="0">
      <items count="8">
        <item x="1"/>
        <item x="4"/>
        <item x="2"/>
        <item x="5"/>
        <item x="3"/>
        <item x="6"/>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10">
    <i>
      <x/>
    </i>
    <i>
      <x v="1"/>
    </i>
    <i>
      <x v="2"/>
    </i>
    <i>
      <x v="3"/>
    </i>
    <i>
      <x v="4"/>
    </i>
    <i>
      <x v="5"/>
    </i>
    <i>
      <x v="6"/>
    </i>
    <i>
      <x v="7"/>
    </i>
    <i>
      <x v="8"/>
    </i>
    <i t="grand">
      <x/>
    </i>
  </rowItems>
  <colFields count="1">
    <field x="17"/>
  </colFields>
  <colItems count="4">
    <i>
      <x/>
    </i>
    <i>
      <x v="1"/>
    </i>
    <i>
      <x v="2"/>
    </i>
    <i t="grand">
      <x/>
    </i>
  </colItems>
  <dataFields count="1">
    <dataField name="Count of Record_ID2"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C766537D-13A3-F840-8B4A-E9F8E7DFC807}" name="PivotTable27"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M46:N49"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items count="3">
        <item x="1"/>
        <item x="0"/>
        <item t="default"/>
      </items>
    </pivotField>
    <pivotField showAll="0"/>
    <pivotField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
        <item x="1"/>
        <item x="0"/>
        <item t="default"/>
      </items>
    </pivotField>
    <pivotField showAll="0"/>
    <pivotField showAll="0"/>
    <pivotField showAll="0"/>
  </pivotFields>
  <rowFields count="1">
    <field x="36"/>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D7F534C0-748A-2343-B5FD-BC6133CE4E05}" name="PivotTable45" cacheId="1"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1">
  <location ref="S55:AA61" firstHeaderRow="1" firstDataRow="2" firstDataCol="1"/>
  <pivotFields count="40">
    <pivotField showAll="0"/>
    <pivotField dataField="1" showAll="0"/>
    <pivotField axis="axisRow" showAll="0">
      <items count="6">
        <item x="0"/>
        <item m="1" x="4"/>
        <item x="3"/>
        <item x="2"/>
        <item x="1"/>
        <item t="default"/>
      </items>
    </pivotField>
    <pivotField showAll="0"/>
    <pivotField showAll="0"/>
    <pivotField showAll="0"/>
    <pivotField showAll="0">
      <items count="4">
        <item x="2"/>
        <item x="0"/>
        <item x="1"/>
        <item t="default"/>
      </items>
    </pivotField>
    <pivotField showAll="0"/>
    <pivotField showAll="0"/>
    <pivotField axis="axisCol" showAll="0">
      <items count="8">
        <item x="5"/>
        <item x="0"/>
        <item x="1"/>
        <item x="4"/>
        <item x="3"/>
        <item x="2"/>
        <item x="6"/>
        <item t="default"/>
      </items>
    </pivotField>
    <pivotField showAll="0"/>
    <pivotField showAll="0">
      <items count="3">
        <item x="0"/>
        <item x="1"/>
        <item t="default"/>
      </items>
    </pivotField>
    <pivotField showAll="0"/>
    <pivotField showAll="0"/>
    <pivotField showAll="0"/>
    <pivotField showAll="0"/>
    <pivotField showAll="0"/>
    <pivotField showAll="0">
      <items count="4">
        <item x="0"/>
        <item x="1"/>
        <item x="2"/>
        <item t="default"/>
      </items>
    </pivotField>
    <pivotField showAll="0"/>
    <pivotField showAll="0"/>
    <pivotField showAll="0"/>
    <pivotField showAll="0"/>
    <pivotField showAll="0"/>
    <pivotField showAll="0">
      <items count="8">
        <item x="1"/>
        <item x="4"/>
        <item x="2"/>
        <item x="5"/>
        <item x="3"/>
        <item x="6"/>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5">
    <i>
      <x/>
    </i>
    <i>
      <x v="2"/>
    </i>
    <i>
      <x v="3"/>
    </i>
    <i>
      <x v="4"/>
    </i>
    <i t="grand">
      <x/>
    </i>
  </rowItems>
  <colFields count="1">
    <field x="9"/>
  </colFields>
  <colItems count="8">
    <i>
      <x/>
    </i>
    <i>
      <x v="1"/>
    </i>
    <i>
      <x v="2"/>
    </i>
    <i>
      <x v="3"/>
    </i>
    <i>
      <x v="4"/>
    </i>
    <i>
      <x v="5"/>
    </i>
    <i>
      <x v="6"/>
    </i>
    <i t="grand">
      <x/>
    </i>
  </colItems>
  <dataFields count="1">
    <dataField name="Count of Record_ID2"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76FECDA6-4268-3C47-84EE-78F37F251637}" name="PivotTable19" cacheId="1" applyNumberFormats="0" applyBorderFormats="0" applyFontFormats="0" applyPatternFormats="0" applyAlignmentFormats="0" applyWidthHeightFormats="1" dataCaption="Values" updatedVersion="8" minRefreshableVersion="3" itemPrintTitles="1" createdVersion="8" indent="0" outline="1" outlineData="1" multipleFieldFilters="0">
  <location ref="A32:B40"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axis="axisRow" showAll="0">
      <items count="8">
        <item x="1"/>
        <item x="4"/>
        <item x="2"/>
        <item x="5"/>
        <item x="3"/>
        <item x="6"/>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3"/>
  </rowFields>
  <rowItems count="8">
    <i>
      <x/>
    </i>
    <i>
      <x v="1"/>
    </i>
    <i>
      <x v="2"/>
    </i>
    <i>
      <x v="3"/>
    </i>
    <i>
      <x v="4"/>
    </i>
    <i>
      <x v="5"/>
    </i>
    <i>
      <x v="6"/>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D3D1AE3C-0419-BB42-9820-5E97846A39EA}" name="PivotTable9"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V21:W24"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showAll="0">
      <items count="4">
        <item x="2"/>
        <item x="0"/>
        <item x="1"/>
        <item t="default"/>
      </items>
    </pivotField>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axis="axisRow" showAll="0">
      <items count="3">
        <item x="0"/>
        <item x="1"/>
        <item t="default"/>
      </items>
    </pivotField>
    <pivotField showAll="0"/>
    <pivotField showAll="0"/>
    <pivotField showAll="0"/>
    <pivotField showAll="0">
      <items count="7">
        <item x="0"/>
        <item x="1"/>
        <item x="5"/>
        <item x="3"/>
        <item x="2"/>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8"/>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EFAF5FAA-DA0D-B349-B728-D5C0E2E618FC}" name="PivotTable32"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P32:Q37"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showAll="0">
      <items count="4">
        <item x="2"/>
        <item x="0"/>
        <item x="1"/>
        <item t="default"/>
      </items>
    </pivotField>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showAll="0"/>
    <pivotField showAll="0">
      <items count="3">
        <item x="1"/>
        <item x="0"/>
        <item t="default"/>
      </items>
    </pivotField>
    <pivotField showAll="0"/>
    <pivotField showAll="0"/>
    <pivotField showAll="0"/>
    <pivotField showAll="0"/>
    <pivotField showAll="0"/>
    <pivotField showAll="0"/>
    <pivotField showAll="0"/>
    <pivotField axis="axisRow" showAll="0">
      <items count="5">
        <item x="2"/>
        <item x="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1">
    <field x="27"/>
  </rowFields>
  <rowItems count="5">
    <i>
      <x/>
    </i>
    <i>
      <x v="1"/>
    </i>
    <i>
      <x v="2"/>
    </i>
    <i>
      <x v="3"/>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C628DB66-65C0-3C43-BB3C-64E0E08E163E}" name="PivotTable8"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1">
  <location ref="V5:W12"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showAll="0">
      <items count="4">
        <item x="2"/>
        <item x="0"/>
        <item x="1"/>
        <item t="default"/>
      </items>
    </pivotField>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showAll="0"/>
    <pivotField showAll="0"/>
    <pivotField showAll="0"/>
    <pivotField showAll="0"/>
    <pivotField axis="axisRow" showAll="0">
      <items count="7">
        <item x="0"/>
        <item x="1"/>
        <item x="5"/>
        <item x="3"/>
        <item x="2"/>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2"/>
  </rowFields>
  <rowItems count="7">
    <i>
      <x/>
    </i>
    <i>
      <x v="1"/>
    </i>
    <i>
      <x v="2"/>
    </i>
    <i>
      <x v="3"/>
    </i>
    <i>
      <x v="4"/>
    </i>
    <i>
      <x v="5"/>
    </i>
    <i t="grand">
      <x/>
    </i>
  </rowItems>
  <colItems count="1">
    <i/>
  </colItems>
  <dataFields count="1">
    <dataField name="Count of Record_ID" fld="1" subtotal="count" baseField="0" baseItem="0"/>
  </dataFields>
  <chartFormats count="1">
    <chartFormat chart="5"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449B7E7F-BCA9-884A-A16B-9BEE97323081}" name="PivotTable33"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P46:Q49"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showAll="0">
      <items count="4">
        <item x="2"/>
        <item x="0"/>
        <item x="1"/>
        <item t="default"/>
      </items>
    </pivotField>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showAll="0"/>
    <pivotField showAll="0">
      <items count="3">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
        <item x="0"/>
        <item x="1"/>
        <item t="default"/>
      </items>
    </pivotField>
    <pivotField showAll="0"/>
    <pivotField showAll="0"/>
  </pivotFields>
  <rowFields count="1">
    <field x="37"/>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6562B41D-B168-DA42-8515-018438145F6C}" name="PivotTable16"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21:B24"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pivotField showAll="0"/>
    <pivotField showAll="0"/>
    <pivotField showAll="0"/>
    <pivotField showAll="0"/>
    <pivotField showAll="0"/>
    <pivotField axis="axisRow"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1"/>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5D395AB3-38E8-EB44-BF54-D9CB2ADC2495}" name="PivotTable48" cacheId="1"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1">
  <location ref="A71:H77" firstHeaderRow="1" firstDataRow="2" firstDataCol="1"/>
  <pivotFields count="40">
    <pivotField showAll="0"/>
    <pivotField dataField="1" showAll="0"/>
    <pivotField axis="axisRow" showAll="0">
      <items count="6">
        <item x="0"/>
        <item m="1" x="4"/>
        <item x="3"/>
        <item x="2"/>
        <item x="1"/>
        <item t="default"/>
      </items>
    </pivotField>
    <pivotField showAll="0"/>
    <pivotField showAll="0"/>
    <pivotField showAll="0"/>
    <pivotField showAll="0">
      <items count="4">
        <item x="2"/>
        <item x="0"/>
        <item x="1"/>
        <item t="default"/>
      </items>
    </pivotField>
    <pivotField showAll="0"/>
    <pivotField showAll="0"/>
    <pivotField showAll="0">
      <items count="8">
        <item x="5"/>
        <item x="0"/>
        <item x="1"/>
        <item x="4"/>
        <item x="3"/>
        <item x="2"/>
        <item x="6"/>
        <item t="default"/>
      </items>
    </pivotField>
    <pivotField showAll="0"/>
    <pivotField showAll="0">
      <items count="3">
        <item x="0"/>
        <item x="1"/>
        <item t="default"/>
      </items>
    </pivotField>
    <pivotField showAll="0"/>
    <pivotField showAll="0"/>
    <pivotField showAll="0"/>
    <pivotField showAll="0"/>
    <pivotField showAll="0"/>
    <pivotField showAll="0">
      <items count="4">
        <item x="0"/>
        <item x="1"/>
        <item x="2"/>
        <item t="default"/>
      </items>
    </pivotField>
    <pivotField showAll="0"/>
    <pivotField showAll="0"/>
    <pivotField showAll="0"/>
    <pivotField showAll="0"/>
    <pivotField axis="axisCol" showAll="0">
      <items count="7">
        <item x="0"/>
        <item x="1"/>
        <item x="5"/>
        <item x="3"/>
        <item x="2"/>
        <item x="4"/>
        <item t="default"/>
      </items>
    </pivotField>
    <pivotField showAll="0">
      <items count="8">
        <item x="1"/>
        <item x="4"/>
        <item x="2"/>
        <item x="5"/>
        <item x="3"/>
        <item x="6"/>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5">
    <i>
      <x/>
    </i>
    <i>
      <x v="2"/>
    </i>
    <i>
      <x v="3"/>
    </i>
    <i>
      <x v="4"/>
    </i>
    <i t="grand">
      <x/>
    </i>
  </rowItems>
  <colFields count="1">
    <field x="22"/>
  </colFields>
  <colItems count="7">
    <i>
      <x/>
    </i>
    <i>
      <x v="1"/>
    </i>
    <i>
      <x v="2"/>
    </i>
    <i>
      <x v="3"/>
    </i>
    <i>
      <x v="4"/>
    </i>
    <i>
      <x v="5"/>
    </i>
    <i t="grand">
      <x/>
    </i>
  </colItems>
  <dataFields count="1">
    <dataField name="Count of Record_ID2"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1312783F-0BAB-6747-BFE0-0C756BEC3E78}" name="PivotTable11"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P21:Q26"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showAll="0"/>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axis="axisRow" showAll="0">
      <items count="5">
        <item x="2"/>
        <item x="0"/>
        <item x="1"/>
        <item x="3"/>
        <item t="default"/>
      </items>
    </pivotField>
    <pivotField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6"/>
  </rowFields>
  <rowItems count="5">
    <i>
      <x/>
    </i>
    <i>
      <x v="1"/>
    </i>
    <i>
      <x v="2"/>
    </i>
    <i>
      <x v="3"/>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76FC086C-F175-6A45-B79F-CBDD3482D221}" name="PivotTable24"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S32:T37"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showAll="0">
      <items count="4">
        <item x="2"/>
        <item x="0"/>
        <item x="1"/>
        <item t="default"/>
      </items>
    </pivotField>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showAll="0"/>
    <pivotField showAll="0">
      <items count="3">
        <item x="1"/>
        <item x="0"/>
        <item t="default"/>
      </items>
    </pivotField>
    <pivotField showAll="0"/>
    <pivotField showAll="0"/>
    <pivotField showAll="0"/>
    <pivotField showAll="0"/>
    <pivotField showAll="0"/>
    <pivotField axis="axisRow" showAll="0">
      <items count="5">
        <item x="2"/>
        <item x="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5"/>
  </rowFields>
  <rowItems count="5">
    <i>
      <x/>
    </i>
    <i>
      <x v="1"/>
    </i>
    <i>
      <x v="2"/>
    </i>
    <i>
      <x v="3"/>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1.xml><?xml version="1.0" encoding="utf-8"?>
<pivotTableDefinition xmlns="http://schemas.openxmlformats.org/spreadsheetml/2006/main" xmlns:mc="http://schemas.openxmlformats.org/markup-compatibility/2006" xmlns:xr="http://schemas.microsoft.com/office/spreadsheetml/2014/revision" mc:Ignorable="xr" xr:uid="{516FAFCE-4878-A84F-A29A-0A4C57A5BE11}" name="PivotTable5"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9">
  <location ref="M5:N9"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axis="axisRow"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7"/>
  </rowFields>
  <rowItems count="4">
    <i>
      <x/>
    </i>
    <i>
      <x v="1"/>
    </i>
    <i>
      <x v="2"/>
    </i>
    <i t="grand">
      <x/>
    </i>
  </rowItems>
  <colItems count="1">
    <i/>
  </colItems>
  <dataFields count="1">
    <dataField name="Count of Record_ID" fld="1" subtotal="count" baseField="0" baseItem="0"/>
  </dataFields>
  <chartFormats count="1">
    <chartFormat chart="2" format="3"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2.xml><?xml version="1.0" encoding="utf-8"?>
<pivotTableDefinition xmlns="http://schemas.openxmlformats.org/spreadsheetml/2006/main" xmlns:mc="http://schemas.openxmlformats.org/markup-compatibility/2006" xmlns:xr="http://schemas.microsoft.com/office/spreadsheetml/2014/revision" mc:Ignorable="xr" xr:uid="{19E1FE19-FBDB-3C4E-A015-C03E858B3BBE}" name="PivotTable35" cacheId="1" applyNumberFormats="0" applyBorderFormats="0" applyFontFormats="0" applyPatternFormats="0" applyAlignmentFormats="0" applyWidthHeightFormats="1" dataCaption="Values" updatedVersion="8" minRefreshableVersion="3" itemPrintTitles="1" createdVersion="8" indent="0" outline="1" outlineData="1" multipleFieldFilters="0">
  <location ref="G55:K61" firstHeaderRow="1" firstDataRow="2" firstDataCol="1"/>
  <pivotFields count="40">
    <pivotField showAll="0"/>
    <pivotField dataField="1" showAll="0"/>
    <pivotField axis="axisRow" showAll="0">
      <items count="6">
        <item x="0"/>
        <item m="1" x="4"/>
        <item x="3"/>
        <item x="2"/>
        <item x="1"/>
        <item t="default"/>
      </items>
    </pivotField>
    <pivotField showAll="0"/>
    <pivotField showAll="0"/>
    <pivotField showAll="0"/>
    <pivotField showAll="0">
      <items count="4">
        <item x="2"/>
        <item x="0"/>
        <item x="1"/>
        <item t="default"/>
      </items>
    </pivotField>
    <pivotField showAll="0"/>
    <pivotField showAll="0"/>
    <pivotField showAll="0"/>
    <pivotField showAll="0"/>
    <pivotField showAll="0">
      <items count="3">
        <item x="0"/>
        <item x="1"/>
        <item t="default"/>
      </items>
    </pivotField>
    <pivotField showAll="0"/>
    <pivotField showAll="0"/>
    <pivotField showAll="0"/>
    <pivotField showAll="0"/>
    <pivotField showAll="0"/>
    <pivotField axis="axisCol" showAll="0">
      <items count="4">
        <item x="0"/>
        <item x="1"/>
        <item x="2"/>
        <item t="default"/>
      </items>
    </pivotField>
    <pivotField showAll="0"/>
    <pivotField showAll="0"/>
    <pivotField showAll="0"/>
    <pivotField showAll="0"/>
    <pivotField showAll="0"/>
    <pivotField showAll="0">
      <items count="8">
        <item x="1"/>
        <item x="4"/>
        <item x="2"/>
        <item x="5"/>
        <item x="3"/>
        <item x="6"/>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5">
    <i>
      <x/>
    </i>
    <i>
      <x v="2"/>
    </i>
    <i>
      <x v="3"/>
    </i>
    <i>
      <x v="4"/>
    </i>
    <i t="grand">
      <x/>
    </i>
  </rowItems>
  <colFields count="1">
    <field x="17"/>
  </colFields>
  <colItems count="4">
    <i>
      <x/>
    </i>
    <i>
      <x v="1"/>
    </i>
    <i>
      <x v="2"/>
    </i>
    <i t="grand">
      <x/>
    </i>
  </colItems>
  <dataFields count="1">
    <dataField name="Count of Record_ID2"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3.xml><?xml version="1.0" encoding="utf-8"?>
<pivotTableDefinition xmlns="http://schemas.openxmlformats.org/spreadsheetml/2006/main" xmlns:mc="http://schemas.openxmlformats.org/markup-compatibility/2006" xmlns:xr="http://schemas.microsoft.com/office/spreadsheetml/2014/revision" mc:Ignorable="xr" xr:uid="{465331E2-B120-7541-A0DB-E4FDDFC42E6D}" name="PivotTable13"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J21:K24"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axis="axisRow" showAll="0">
      <items count="3">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4"/>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4.xml><?xml version="1.0" encoding="utf-8"?>
<pivotTableDefinition xmlns="http://schemas.openxmlformats.org/spreadsheetml/2006/main" xmlns:mc="http://schemas.openxmlformats.org/markup-compatibility/2006" xmlns:xr="http://schemas.microsoft.com/office/spreadsheetml/2014/revision" mc:Ignorable="xr" xr:uid="{14B0138C-394D-8D43-9E59-C46B6C827C9B}" name="PivotTable10"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S21:T24"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showAll="0">
      <items count="4">
        <item x="2"/>
        <item x="0"/>
        <item x="1"/>
        <item t="default"/>
      </items>
    </pivotField>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showAll="0"/>
    <pivotField axis="axisRow" showAll="0">
      <items count="3">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9"/>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5.xml><?xml version="1.0" encoding="utf-8"?>
<pivotTableDefinition xmlns="http://schemas.openxmlformats.org/spreadsheetml/2006/main" xmlns:mc="http://schemas.openxmlformats.org/markup-compatibility/2006" xmlns:xr="http://schemas.microsoft.com/office/spreadsheetml/2014/revision" mc:Ignorable="xr" xr:uid="{EDC72E24-9150-B446-B8C4-21A1D670EEBE}" name="PivotTable26"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S46:T49"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showAll="0">
      <items count="4">
        <item x="2"/>
        <item x="0"/>
        <item x="1"/>
        <item t="default"/>
      </items>
    </pivotField>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showAll="0"/>
    <pivotField showAll="0">
      <items count="3">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
        <item x="0"/>
        <item x="1"/>
        <item t="default"/>
      </items>
    </pivotField>
    <pivotField showAll="0"/>
  </pivotFields>
  <rowFields count="1">
    <field x="38"/>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6.xml><?xml version="1.0" encoding="utf-8"?>
<pivotTableDefinition xmlns="http://schemas.openxmlformats.org/spreadsheetml/2006/main" xmlns:mc="http://schemas.openxmlformats.org/markup-compatibility/2006" xmlns:xr="http://schemas.microsoft.com/office/spreadsheetml/2014/revision" mc:Ignorable="xr" xr:uid="{CC5833F6-FF8C-3643-8C75-F4123299EB17}" name="PivotTable6"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P5:Q9"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axis="axisRow" showAll="0">
      <items count="4">
        <item x="2"/>
        <item x="1"/>
        <item x="0"/>
        <item t="default"/>
      </items>
    </pivotField>
    <pivotField showAll="0"/>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7"/>
  </rowFields>
  <rowItems count="4">
    <i>
      <x/>
    </i>
    <i>
      <x v="1"/>
    </i>
    <i>
      <x v="2"/>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7.xml><?xml version="1.0" encoding="utf-8"?>
<pivotTableDefinition xmlns="http://schemas.openxmlformats.org/spreadsheetml/2006/main" xmlns:mc="http://schemas.openxmlformats.org/markup-compatibility/2006" xmlns:xr="http://schemas.microsoft.com/office/spreadsheetml/2014/revision" mc:Ignorable="xr" xr:uid="{BFE63E63-A224-2546-899B-D7B6849DA717}" name="PivotTable3"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8">
  <location ref="G5:H15" firstHeaderRow="1" firstDataRow="1" firstDataCol="1"/>
  <pivotFields count="40">
    <pivotField showAll="0"/>
    <pivotField dataField="1" showAll="0"/>
    <pivotField showAll="0">
      <items count="6">
        <item x="0"/>
        <item m="1" x="4"/>
        <item x="3"/>
        <item x="2"/>
        <item x="1"/>
        <item t="default"/>
      </items>
    </pivotField>
    <pivotField showAll="0"/>
    <pivotField showAll="0"/>
    <pivotField axis="axisRow"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10">
    <i>
      <x v="2"/>
    </i>
    <i>
      <x v="1"/>
    </i>
    <i>
      <x v="7"/>
    </i>
    <i>
      <x v="8"/>
    </i>
    <i>
      <x v="5"/>
    </i>
    <i>
      <x v="6"/>
    </i>
    <i>
      <x v="3"/>
    </i>
    <i>
      <x v="4"/>
    </i>
    <i>
      <x/>
    </i>
    <i t="grand">
      <x/>
    </i>
  </rowItems>
  <colItems count="1">
    <i/>
  </colItems>
  <dataFields count="1">
    <dataField name="Count of Record_ID" fld="1" subtotal="count" baseField="0" baseItem="0"/>
  </dataFields>
  <chartFormats count="1">
    <chartFormat chart="2"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8.xml><?xml version="1.0" encoding="utf-8"?>
<pivotTableDefinition xmlns="http://schemas.openxmlformats.org/spreadsheetml/2006/main" xmlns:mc="http://schemas.openxmlformats.org/markup-compatibility/2006" xmlns:xr="http://schemas.microsoft.com/office/spreadsheetml/2014/revision" mc:Ignorable="xr" xr:uid="{B510497F-7A18-7C47-82CB-4ED52FB8B53B}" name="PivotTable1"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0">
  <location ref="A5:B10" firstHeaderRow="1" firstDataRow="1" firstDataCol="1"/>
  <pivotFields count="40">
    <pivotField showAll="0"/>
    <pivotField dataField="1" showAll="0"/>
    <pivotField axis="axisRow" showAll="0" sortType="descending">
      <items count="6">
        <item x="0"/>
        <item m="1" x="4"/>
        <item x="3"/>
        <item x="2"/>
        <item x="1"/>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5">
    <i>
      <x v="4"/>
    </i>
    <i>
      <x v="3"/>
    </i>
    <i>
      <x/>
    </i>
    <i>
      <x v="2"/>
    </i>
    <i t="grand">
      <x/>
    </i>
  </rowItems>
  <colItems count="1">
    <i/>
  </colItems>
  <dataFields count="1">
    <dataField name="Count of Record_ID" fld="1" subtotal="count" baseField="0" baseItem="0"/>
  </dataFields>
  <chartFormats count="1">
    <chartFormat chart="3"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9.xml><?xml version="1.0" encoding="utf-8"?>
<pivotTableDefinition xmlns="http://schemas.openxmlformats.org/spreadsheetml/2006/main" xmlns:mc="http://schemas.openxmlformats.org/markup-compatibility/2006" xmlns:xr="http://schemas.microsoft.com/office/spreadsheetml/2014/revision" mc:Ignorable="xr" xr:uid="{18C9C4C0-A750-FD4C-8422-0ED4E02573E6}" name="PivotTable30"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46:E50"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pivotField showAll="0">
      <items count="4">
        <item x="2"/>
        <item x="0"/>
        <item x="1"/>
        <item t="default"/>
      </items>
    </pivotField>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x="0"/>
        <item x="2"/>
        <item t="default"/>
      </items>
    </pivotField>
    <pivotField showAll="0"/>
    <pivotField showAll="0"/>
    <pivotField showAll="0"/>
    <pivotField showAll="0"/>
    <pivotField showAll="0"/>
    <pivotField showAll="0"/>
  </pivotFields>
  <rowFields count="1">
    <field x="33"/>
  </rowFields>
  <rowItems count="4">
    <i>
      <x/>
    </i>
    <i>
      <x v="1"/>
    </i>
    <i>
      <x v="2"/>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0.xml><?xml version="1.0" encoding="utf-8"?>
<pivotTableDefinition xmlns="http://schemas.openxmlformats.org/spreadsheetml/2006/main" xmlns:mc="http://schemas.openxmlformats.org/markup-compatibility/2006" xmlns:xr="http://schemas.microsoft.com/office/spreadsheetml/2014/revision" mc:Ignorable="xr" xr:uid="{5F00AFF1-33F5-9A4A-87A1-611EA1E754F3}" name="PivotTable23"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7">
  <location ref="M32:N36"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items count="3">
        <item x="1"/>
        <item x="0"/>
        <item t="default"/>
      </items>
    </pivotField>
    <pivotField showAll="0"/>
    <pivotField showAll="0">
      <items count="4">
        <item x="0"/>
        <item x="1"/>
        <item x="2"/>
        <item t="default"/>
      </items>
    </pivotField>
    <pivotField showAll="0"/>
    <pivotField showAll="0"/>
    <pivotField showAll="0"/>
    <pivotField showAll="0"/>
    <pivotField showAll="0"/>
    <pivotField showAll="0"/>
    <pivotField showAll="0"/>
    <pivotField showAll="0"/>
    <pivotField axis="axisRow"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6"/>
  </rowFields>
  <rowItems count="4">
    <i>
      <x/>
    </i>
    <i>
      <x v="1"/>
    </i>
    <i>
      <x v="2"/>
    </i>
    <i t="grand">
      <x/>
    </i>
  </rowItems>
  <colItems count="1">
    <i/>
  </colItems>
  <dataFields count="1">
    <dataField name="Count of Record_ID" fld="1" subtotal="count" baseField="0" baseItem="0"/>
  </dataFields>
  <chartFormats count="4">
    <chartFormat chart="0" format="0" series="1">
      <pivotArea type="data" outline="0" fieldPosition="0">
        <references count="1">
          <reference field="4294967294" count="1" selected="0">
            <x v="0"/>
          </reference>
        </references>
      </pivotArea>
    </chartFormat>
    <chartFormat chart="1" format="1" series="1">
      <pivotArea type="data" outline="0" fieldPosition="0">
        <references count="1">
          <reference field="4294967294" count="1" selected="0">
            <x v="0"/>
          </reference>
        </references>
      </pivotArea>
    </chartFormat>
    <chartFormat chart="3" format="2" series="1">
      <pivotArea type="data" outline="0" fieldPosition="0">
        <references count="1">
          <reference field="4294967294" count="1" selected="0">
            <x v="0"/>
          </reference>
        </references>
      </pivotArea>
    </chartFormat>
    <chartFormat chart="2" format="3"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1.xml><?xml version="1.0" encoding="utf-8"?>
<pivotTableDefinition xmlns="http://schemas.openxmlformats.org/spreadsheetml/2006/main" xmlns:mc="http://schemas.openxmlformats.org/markup-compatibility/2006" xmlns:xr="http://schemas.microsoft.com/office/spreadsheetml/2014/revision" mc:Ignorable="xr" xr:uid="{9ED0E9A4-2890-B94E-A12D-0546EE40CF6F}" name="PivotTable15"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21:E24"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pivotField showAll="0">
      <items count="4">
        <item x="2"/>
        <item x="0"/>
        <item x="1"/>
        <item t="default"/>
      </items>
    </pivotField>
    <pivotField showAll="0"/>
    <pivotField showAll="0"/>
    <pivotField showAll="0"/>
    <pivotField showAll="0"/>
    <pivotField showAll="0"/>
    <pivotField axis="axisRow"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2"/>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2.xml><?xml version="1.0" encoding="utf-8"?>
<pivotTableDefinition xmlns="http://schemas.openxmlformats.org/spreadsheetml/2006/main" xmlns:mc="http://schemas.openxmlformats.org/markup-compatibility/2006" xmlns:xr="http://schemas.microsoft.com/office/spreadsheetml/2014/revision" mc:Ignorable="xr" xr:uid="{35F3982F-6BDA-5B46-BE1C-5530FEC02136}" name="PivotTable4"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7">
  <location ref="J5:K13"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axis="axisRow"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9"/>
  </rowFields>
  <rowItems count="8">
    <i>
      <x v="5"/>
    </i>
    <i>
      <x v="2"/>
    </i>
    <i>
      <x v="1"/>
    </i>
    <i>
      <x v="6"/>
    </i>
    <i>
      <x v="3"/>
    </i>
    <i>
      <x v="4"/>
    </i>
    <i>
      <x/>
    </i>
    <i t="grand">
      <x/>
    </i>
  </rowItems>
  <colItems count="1">
    <i/>
  </colItems>
  <dataFields count="1">
    <dataField name="Count of Record_ID" fld="1" subtotal="count" baseField="0" baseItem="0"/>
  </dataFields>
  <chartFormats count="1">
    <chartFormat chart="2"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3.xml><?xml version="1.0" encoding="utf-8"?>
<pivotTableDefinition xmlns="http://schemas.openxmlformats.org/spreadsheetml/2006/main" xmlns:mc="http://schemas.openxmlformats.org/markup-compatibility/2006" xmlns:xr="http://schemas.microsoft.com/office/spreadsheetml/2014/revision" mc:Ignorable="xr" xr:uid="{ADEACC53-3B20-7E4D-94DD-1C1292564E69}" name="PivotTable20"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9">
  <location ref="D32:E38"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pivotField showAll="0">
      <items count="4">
        <item x="2"/>
        <item x="0"/>
        <item x="1"/>
        <item t="default"/>
      </items>
    </pivotField>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axis="axisRow" showAll="0" sortType="descending">
      <items count="6">
        <item x="3"/>
        <item x="4"/>
        <item x="0"/>
        <item x="2"/>
        <item x="1"/>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4"/>
  </rowFields>
  <rowItems count="6">
    <i>
      <x v="2"/>
    </i>
    <i>
      <x v="1"/>
    </i>
    <i>
      <x v="3"/>
    </i>
    <i>
      <x v="4"/>
    </i>
    <i>
      <x/>
    </i>
    <i t="grand">
      <x/>
    </i>
  </rowItems>
  <colItems count="1">
    <i/>
  </colItems>
  <dataFields count="1">
    <dataField name="Count of Record_ID" fld="1" subtotal="count" baseField="0" baseItem="0"/>
  </dataFields>
  <chartFormats count="3">
    <chartFormat chart="3" format="3" series="1">
      <pivotArea type="data" outline="0" fieldPosition="0">
        <references count="1">
          <reference field="4294967294" count="1" selected="0">
            <x v="0"/>
          </reference>
        </references>
      </pivotArea>
    </chartFormat>
    <chartFormat chart="7" format="0" series="1">
      <pivotArea type="data" outline="0" fieldPosition="0">
        <references count="1">
          <reference field="4294967294" count="1" selected="0">
            <x v="0"/>
          </reference>
        </references>
      </pivotArea>
    </chartFormat>
    <chartFormat chart="4" format="3"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4.xml><?xml version="1.0" encoding="utf-8"?>
<pivotTableDefinition xmlns="http://schemas.openxmlformats.org/spreadsheetml/2006/main" xmlns:mc="http://schemas.openxmlformats.org/markup-compatibility/2006" xmlns:xr="http://schemas.microsoft.com/office/spreadsheetml/2014/revision" mc:Ignorable="xr" xr:uid="{10808621-2591-A242-9967-01D99B77BEEE}" name="PivotTable14"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G21:H24"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pivotField showAll="0"/>
    <pivotField showAll="0"/>
    <pivotField showAll="0"/>
    <pivotField axis="axisRow"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3"/>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5.xml><?xml version="1.0" encoding="utf-8"?>
<pivotTableDefinition xmlns="http://schemas.openxmlformats.org/spreadsheetml/2006/main" xmlns:mc="http://schemas.openxmlformats.org/markup-compatibility/2006" xmlns:xr="http://schemas.microsoft.com/office/spreadsheetml/2014/revision" mc:Ignorable="xr" xr:uid="{B16F8246-ACD0-8A48-B8AB-15330420B6A5}" name="PivotTable12"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M21:N24"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axis="axisRow" showAll="0">
      <items count="3">
        <item x="1"/>
        <item x="0"/>
        <item t="default"/>
      </items>
    </pivotField>
    <pivotField showAll="0"/>
    <pivotField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5"/>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6.xml><?xml version="1.0" encoding="utf-8"?>
<pivotTableDefinition xmlns="http://schemas.openxmlformats.org/spreadsheetml/2006/main" xmlns:mc="http://schemas.openxmlformats.org/markup-compatibility/2006" xmlns:xr="http://schemas.microsoft.com/office/spreadsheetml/2014/revision" mc:Ignorable="xr" xr:uid="{2D9F84C9-4EB0-9C44-9323-B0A82E28673A}" name="PivotTable17"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Y21:Z25"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showAll="0">
      <items count="4">
        <item x="2"/>
        <item x="0"/>
        <item x="1"/>
        <item t="default"/>
      </items>
    </pivotField>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showAll="0">
      <items count="3">
        <item x="0"/>
        <item x="1"/>
        <item t="default"/>
      </items>
    </pivotField>
    <pivotField showAll="0"/>
    <pivotField showAll="0"/>
    <pivotField axis="axisRow" showAll="0">
      <items count="4">
        <item x="1"/>
        <item x="2"/>
        <item x="0"/>
        <item t="default"/>
      </items>
    </pivotField>
    <pivotField showAll="0">
      <items count="7">
        <item x="0"/>
        <item x="1"/>
        <item x="5"/>
        <item x="3"/>
        <item x="2"/>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1"/>
  </rowFields>
  <rowItems count="4">
    <i>
      <x/>
    </i>
    <i>
      <x v="1"/>
    </i>
    <i>
      <x v="2"/>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7.xml><?xml version="1.0" encoding="utf-8"?>
<pivotTableDefinition xmlns="http://schemas.openxmlformats.org/spreadsheetml/2006/main" xmlns:mc="http://schemas.openxmlformats.org/markup-compatibility/2006" xmlns:xr="http://schemas.microsoft.com/office/spreadsheetml/2014/revision" mc:Ignorable="xr" xr:uid="{DA5045D7-CCDB-1C46-B125-414C9680E69D}" name="PivotTable29"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G46:H49"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
        <item x="1"/>
        <item x="0"/>
        <item t="default"/>
      </items>
    </pivotField>
    <pivotField showAll="0"/>
    <pivotField showAll="0"/>
    <pivotField showAll="0"/>
    <pivotField showAll="0"/>
    <pivotField showAll="0"/>
  </pivotFields>
  <rowFields count="1">
    <field x="34"/>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connectionId="1" xr16:uid="{4BF4FE45-5C21-C145-B49E-FB75F666FE0F}" autoFormatId="16" applyNumberFormats="0" applyBorderFormats="0" applyFontFormats="0" applyPatternFormats="0" applyAlignmentFormats="0" applyWidthHeightFormats="0">
  <queryTableRefresh nextId="4">
    <queryTableFields count="3">
      <queryTableField id="1" name="Record_ID" tableColumnId="1"/>
      <queryTableField id="2" name="Audience" tableColumnId="2"/>
      <queryTableField id="3" name="Audience_Covered" tableColumnId="3"/>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2" xr16:uid="{CF5C167B-17C9-ED4F-A32E-F572C0D8B907}" autoFormatId="16" applyNumberFormats="0" applyBorderFormats="0" applyFontFormats="0" applyPatternFormats="0" applyAlignmentFormats="0" applyWidthHeightFormats="0">
  <queryTableRefresh nextId="41">
    <queryTableFields count="40">
      <queryTableField id="1" name="Record_Name" tableColumnId="1"/>
      <queryTableField id="2" name="Record_ID" tableColumnId="2"/>
      <queryTableField id="3" name="Record_Type" tableColumnId="3"/>
      <queryTableField id="4" name="Source_Tab" tableColumnId="4"/>
      <queryTableField id="5" name="Provider_Name" tableColumnId="5"/>
      <queryTableField id="6" name="Provider_Type" tableColumnId="6"/>
      <queryTableField id="7" name="Analysis_Eligibility" tableColumnId="7"/>
      <queryTableField id="8" name="Parent_or_Standalone" tableColumnId="8"/>
      <queryTableField id="9" name="Education_Intensity" tableColumnId="9"/>
      <queryTableField id="10" name="Geographic_Scope_Type" tableColumnId="10"/>
      <queryTableField id="11" name="Geographic_Scope_Detail" tableColumnId="11"/>
      <queryTableField id="12" name="Audience_EarlyYears" tableColumnId="12"/>
      <queryTableField id="13" name="Audience_Primary" tableColumnId="13"/>
      <queryTableField id="14" name="Audience_Secondary" tableColumnId="14"/>
      <queryTableField id="15" name="Audience_ThirdLevel" tableColumnId="15"/>
      <queryTableField id="16" name="Audience_Teachers" tableColumnId="16"/>
      <queryTableField id="17" name="ITE_or_CPD" tableColumnId="17"/>
      <queryTableField id="18" name="Bioeconomy_Focus" tableColumnId="18"/>
      <queryTableField id="19" name="Systems_Thinking_Explicit" tableColumnId="19"/>
      <queryTableField id="20" name="Curriculum_Linked" tableColumnId="20"/>
      <queryTableField id="21" name="Curriculum_Education_Alignment" tableColumnId="21"/>
      <queryTableField id="22" name="Accredited" tableColumnId="22"/>
      <queryTableField id="23" name="Mode_of_Delivery" tableColumnId="23"/>
      <queryTableField id="24" name="Record_Status" tableColumnId="24"/>
      <queryTableField id="25" name="Validation_Status" tableColumnId="25"/>
      <queryTableField id="26" name="Source_Type" tableColumnId="26"/>
      <queryTableField id="27" name="Confidence_Level" tableColumnId="27"/>
      <queryTableField id="28" name="Evidence_Type" tableColumnId="28"/>
      <queryTableField id="29" name="Resource_Last_updated" tableColumnId="29"/>
      <queryTableField id="30" name="Last_Checked" tableColumnId="30"/>
      <queryTableField id="31" name="Currently_Available" tableColumnId="31"/>
      <queryTableField id="32" name="Verified" tableColumnId="32"/>
      <queryTableField id="33" name="Gap_Flag_EarlyYears" tableColumnId="33"/>
      <queryTableField id="34" name="Gap_Flag_Teacher_Pathway" tableColumnId="34"/>
      <queryTableField id="35" name="Formal_Education" tableColumnId="35"/>
      <queryTableField id="36" name="Non_Formal_Education" tableColumnId="36"/>
      <queryTableField id="37" name="Digital_Accessible" tableColumnId="37"/>
      <queryTableField id="38" name="Explicit_Bioeconomy_Provision" tableColumnId="38"/>
      <queryTableField id="39" name="Potential_Double_Count" tableColumnId="39"/>
      <queryTableField id="40" name="Notes" tableColumnId="40"/>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AEF719-217C-C846-A147-20A34BD10EAB}" name="tbl_Analysis" displayName="tbl_Analysis" ref="A1:AN187" totalsRowShown="0" headerRowDxfId="88" dataDxfId="86" headerRowBorderDxfId="87" tableBorderDxfId="85" headerRowCellStyle="Heading 1">
  <autoFilter ref="A1:AN187" xr:uid="{59AEF719-217C-C846-A147-20A34BD10EAB}"/>
  <tableColumns count="40">
    <tableColumn id="1" xr3:uid="{AB02D7B5-E849-7842-A130-DA04FD94F8EA}" name="Record_Name" dataDxfId="84"/>
    <tableColumn id="2" xr3:uid="{946A4426-CC7C-8F41-85E0-A7CFA0CD8EA0}" name="Record_ID" dataDxfId="83"/>
    <tableColumn id="3" xr3:uid="{2031C394-B378-AC45-96FB-3B527F48B0EB}" name="Record_Type" dataDxfId="82"/>
    <tableColumn id="4" xr3:uid="{548F1223-0F2A-764B-A945-D4490A461AE3}" name="Source_Tab" dataDxfId="81"/>
    <tableColumn id="5" xr3:uid="{B47C44B4-E8C6-854E-B185-03243E4C6DEB}" name="Provider_Name" dataDxfId="80"/>
    <tableColumn id="6" xr3:uid="{D44B07A3-D9BC-2640-815B-CE070F902C37}" name="Provider_Type" dataDxfId="79"/>
    <tableColumn id="7" xr3:uid="{7147EF59-D265-4242-90EB-D2AB3567A0B9}" name="Analysis_Eligibility" dataDxfId="78"/>
    <tableColumn id="8" xr3:uid="{2C008CF0-3E80-7148-B1CA-2675B7DF80A0}" name="Parent_or_Standalone" dataDxfId="77"/>
    <tableColumn id="9" xr3:uid="{0F89B7AF-3971-3C48-9E9C-2EBB0297B17A}" name="Education_Intensity" dataDxfId="76"/>
    <tableColumn id="10" xr3:uid="{F9A7EFE4-839E-104E-9709-8482482EEA91}" name="Geographic_Scope_Type" dataDxfId="75"/>
    <tableColumn id="11" xr3:uid="{D18C5118-6D96-E24A-AC25-3A21B925D3FC}" name="Geographic_Scope_Detail" dataDxfId="74"/>
    <tableColumn id="12" xr3:uid="{DAE4801E-9EA1-604F-8E03-6E34EF3ADA20}" name="Audience_EarlyYears" dataDxfId="73"/>
    <tableColumn id="13" xr3:uid="{87423A0B-BA91-1B41-89AF-328AEA9EE61D}" name="Audience_Primary" dataDxfId="72"/>
    <tableColumn id="14" xr3:uid="{2927A20E-D8EC-D74F-B28D-3B7C9291BB7C}" name="Audience_Secondary" dataDxfId="71"/>
    <tableColumn id="15" xr3:uid="{3DFB5B7B-63DC-D444-885A-91318991AB07}" name="Audience_ThirdLevel" dataDxfId="70"/>
    <tableColumn id="16" xr3:uid="{C3469BC4-24BC-1449-A785-5489C3ECBF70}" name="Audience_Teachers" dataDxfId="69"/>
    <tableColumn id="17" xr3:uid="{3C90070F-D2F9-CA47-A731-5F14FFD57415}" name="ITE_or_CPD" dataDxfId="68"/>
    <tableColumn id="18" xr3:uid="{C6FB19EB-F763-D84D-868A-75FAA6DC6320}" name="Bioeconomy_Focus" dataDxfId="67"/>
    <tableColumn id="19" xr3:uid="{9BB99B84-8648-5940-A8C2-5B48A8DFEF58}" name="Systems_Thinking_Explicit" dataDxfId="66"/>
    <tableColumn id="20" xr3:uid="{AB0E3143-5E8F-394F-9C94-6B412A50AA54}" name="Curriculum_Linked" dataDxfId="65">
      <calculatedColumnFormula>IF(OR(U2="",U2="None stated"),"No",IF(AND(ISNUMBER(SEARCH("Requires clarification",U2)),LEN(U2)&lt;=30),"Unknown","Yes"))</calculatedColumnFormula>
    </tableColumn>
    <tableColumn id="21" xr3:uid="{BB030629-17D5-524C-B808-D4C0E176269B}" name="Curriculum_Education_Alignment" dataDxfId="64"/>
    <tableColumn id="22" xr3:uid="{6AF14CB6-D2CF-E942-B6D2-4A9B7949CEBF}" name="Accredited" dataDxfId="63"/>
    <tableColumn id="23" xr3:uid="{CEC45494-DE06-484C-AEF1-BF517D6D9DE1}" name="Mode_of_Delivery" dataDxfId="62">
      <calculatedColumnFormula>"Not applicable"</calculatedColumnFormula>
    </tableColumn>
    <tableColumn id="24" xr3:uid="{00F1F15A-255A-624E-A16B-3FAFD0A51350}" name="Record_Status" dataDxfId="61"/>
    <tableColumn id="25" xr3:uid="{1D08CE64-C486-1241-B526-DE85F62A9189}" name="Validation_Status" dataDxfId="60"/>
    <tableColumn id="26" xr3:uid="{9928C9D2-FDB0-F94F-98C7-DF906C5B2F45}" name="Source_Type" dataDxfId="59"/>
    <tableColumn id="27" xr3:uid="{0F9D1053-78AC-6C45-A34E-A6BB678FD6A5}" name="Confidence_Level" dataDxfId="58"/>
    <tableColumn id="28" xr3:uid="{0C109FC9-CF5D-6840-A0E3-BE29289C1AC8}" name="Evidence_Type" dataDxfId="57"/>
    <tableColumn id="29" xr3:uid="{F7C7A9FD-AA9E-A44D-A2C6-5925DD6E15E2}" name="Resource_Last_updated" dataDxfId="56"/>
    <tableColumn id="30" xr3:uid="{1B44AA57-3B88-F246-A43D-EC54DD563889}" name="Last_Checked" dataDxfId="55"/>
    <tableColumn id="31" xr3:uid="{34989EA0-0792-5D49-8B26-FA59FE18A5DB}" name="Currently_Available" dataDxfId="54">
      <calculatedColumnFormula>IF(OR(X2="Active",X2="Seasonal",X2="Transitioning"),"Yes","No")</calculatedColumnFormula>
    </tableColumn>
    <tableColumn id="32" xr3:uid="{FB6CB949-927B-B949-9072-0A38A3147855}" name="Verified" dataDxfId="53">
      <calculatedColumnFormula>IF(AND(G2&lt;&gt;"Exclude",OR(Y2="Provider validated",Y2="Official website verified")),"Yes","No")</calculatedColumnFormula>
    </tableColumn>
    <tableColumn id="33" xr3:uid="{087FDC47-60A7-3A48-9569-881F470CFFAD}" name="Gap_Flag_EarlyYears" dataDxfId="52">
      <calculatedColumnFormula>IF(AND(G2="Core",AE2="Yes",AF2="Yes"),IF(L2="No","Yes","No"),"Not applicable")</calculatedColumnFormula>
    </tableColumn>
    <tableColumn id="34" xr3:uid="{80E80607-F3B4-3F46-AA9A-9E03CCFEE2EB}" name="Gap_Flag_Teacher_Pathway" dataDxfId="51">
      <calculatedColumnFormula>IF(AND(G2="Core",AE2="Yes",AF2="Yes"),IF(P2="No","Yes",IF(OR(Q2="ITE",Q2="CPD",Q2="Both"),"No","Yes")),"Not applicable")</calculatedColumnFormula>
    </tableColumn>
    <tableColumn id="35" xr3:uid="{61C57AE9-5EAD-EE4E-BC0E-E1DBF70034F2}" name="Formal_Education" dataDxfId="50">
      <calculatedColumnFormula>IF(AND(C2="Course/Programme",OR(V2="Yes",ISNUMBER(SEARCH("Higher Education",U2)),ISNUMBER(SEARCH("Initial Teacher Education",U2)),ISNUMBER(SEARCH("Leaving Certificate",U2)),ISNUMBER(SEARCH("Junior Cycle",U2)))),"Yes","No")</calculatedColumnFormula>
    </tableColumn>
    <tableColumn id="36" xr3:uid="{1F8CE8A9-B6F5-254A-B0B0-15F6DDA3613B}" name="Non_Formal_Education" dataDxfId="49">
      <calculatedColumnFormula>IF(OR(ISNUMBER(SEARCH("Non-formal",U2)),ISNUMBER(SEARCH("Informal",U2)),C2="Resource/Toolkit",AND(C2="Project/Initiative",I2&lt;&gt;"Incidental")),"Yes","No")</calculatedColumnFormula>
    </tableColumn>
    <tableColumn id="37" xr3:uid="{A00C364B-E175-5A45-A8B3-53C3716D3672}" name="Digital_Accessible" dataDxfId="48">
      <calculatedColumnFormula>IF(OR(W2="Online",W2="Blended"),"Yes","No")</calculatedColumnFormula>
    </tableColumn>
    <tableColumn id="38" xr3:uid="{82BD30ED-9658-CF43-B5E5-3DD329FFC02C}" name="Explicit_Bioeconomy_Provision" dataDxfId="47">
      <calculatedColumnFormula>IF(R2="Explicit","Yes","No")</calculatedColumnFormula>
    </tableColumn>
    <tableColumn id="39" xr3:uid="{C6D3A770-7C46-E04C-80BD-5C68E11DBC21}" name="Potential_Double_Count" dataDxfId="46">
      <calculatedColumnFormula>IF(OR(H2="Parent collection",H2="Component resource"),"Yes","No")</calculatedColumnFormula>
    </tableColumn>
    <tableColumn id="40" xr3:uid="{30AAA222-6389-9249-8B6E-FE51BACA8C47}" name="Notes" dataDxfId="4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F056CF8-06C4-1A43-A427-D83FA38FDC57}" name="Audience_Coverage" displayName="Audience_Coverage" ref="A1:C931" tableType="queryTable" totalsRowShown="0">
  <autoFilter ref="A1:C931" xr:uid="{8F056CF8-06C4-1A43-A427-D83FA38FDC57}"/>
  <tableColumns count="3">
    <tableColumn id="1" xr3:uid="{C4FAB6C5-434A-A94E-B2A1-E0A33BD125F6}" uniqueName="1" name="Record_ID" queryTableFieldId="1"/>
    <tableColumn id="2" xr3:uid="{B5342B85-01CB-614A-B044-F25BEF565E3E}" uniqueName="2" name="Audience" queryTableFieldId="2" dataDxfId="44"/>
    <tableColumn id="3" xr3:uid="{1C72DA7D-7C93-0F4A-9BCC-F344965795DE}" uniqueName="3" name="Audience_Covered" queryTableFieldId="3"/>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F7C7275-9D6C-D746-B978-5070B3E1D9CF}" name="Query" displayName="Query" ref="A1:AN187" tableType="queryTable" totalsRowShown="0">
  <autoFilter ref="A1:AN187" xr:uid="{BF7C7275-9D6C-D746-B978-5070B3E1D9CF}"/>
  <tableColumns count="40">
    <tableColumn id="1" xr3:uid="{8936BC65-4F79-044A-B82E-A1D302070C8D}" uniqueName="1" name="Record_Name" queryTableFieldId="1"/>
    <tableColumn id="2" xr3:uid="{763A09BF-E5A1-114C-A499-9D5FFBCF8CA2}" uniqueName="2" name="Record_ID" queryTableFieldId="2"/>
    <tableColumn id="3" xr3:uid="{08972B59-BDAF-B648-B9C4-F8F866B00CF1}" uniqueName="3" name="Record_Type" queryTableFieldId="3"/>
    <tableColumn id="4" xr3:uid="{A423CDC7-A913-2D4F-AC70-C6FC232CD02F}" uniqueName="4" name="Source_Tab" queryTableFieldId="4"/>
    <tableColumn id="5" xr3:uid="{CF313E2B-9DC5-4C4B-8F3F-7062FD5674E3}" uniqueName="5" name="Provider_Name" queryTableFieldId="5"/>
    <tableColumn id="6" xr3:uid="{96961034-0901-E740-8944-8DBAEDE4A9B7}" uniqueName="6" name="Provider_Type" queryTableFieldId="6"/>
    <tableColumn id="7" xr3:uid="{38C8BFA2-28C4-864B-BB8A-F4B8A7C677D0}" uniqueName="7" name="Analysis_Eligibility" queryTableFieldId="7"/>
    <tableColumn id="8" xr3:uid="{3EBE9089-2129-D246-971E-CED6CAA453F6}" uniqueName="8" name="Parent_or_Standalone" queryTableFieldId="8"/>
    <tableColumn id="9" xr3:uid="{DD556CC3-82D9-8947-BCD6-8D5EB4936AC0}" uniqueName="9" name="Education_Intensity" queryTableFieldId="9"/>
    <tableColumn id="10" xr3:uid="{6DBB05EC-48F5-2B47-B712-D1173D73C8E4}" uniqueName="10" name="Geographic_Scope_Type" queryTableFieldId="10"/>
    <tableColumn id="11" xr3:uid="{7CF73CC5-8176-4047-A0BC-A8D281D7FCAD}" uniqueName="11" name="Geographic_Scope_Detail" queryTableFieldId="11"/>
    <tableColumn id="12" xr3:uid="{5F01286D-2B48-B04C-913E-822D0740FA38}" uniqueName="12" name="Audience_EarlyYears" queryTableFieldId="12"/>
    <tableColumn id="13" xr3:uid="{37B24C5A-DB44-504C-9798-87F67037C2C4}" uniqueName="13" name="Audience_Primary" queryTableFieldId="13"/>
    <tableColumn id="14" xr3:uid="{C34090EF-F2BD-DF43-92C4-C2E087B2D1CE}" uniqueName="14" name="Audience_Secondary" queryTableFieldId="14"/>
    <tableColumn id="15" xr3:uid="{DEC9C3E2-A006-DD48-984B-B74DC66EE37D}" uniqueName="15" name="Audience_ThirdLevel" queryTableFieldId="15"/>
    <tableColumn id="16" xr3:uid="{BCC1DA67-0828-6446-951E-42ACDEF6A13D}" uniqueName="16" name="Audience_Teachers" queryTableFieldId="16"/>
    <tableColumn id="17" xr3:uid="{A1526A94-51E8-F44B-8492-C9FA3E6C289F}" uniqueName="17" name="ITE_or_CPD" queryTableFieldId="17"/>
    <tableColumn id="18" xr3:uid="{52585D48-A4A8-8944-BD76-35008D4A0475}" uniqueName="18" name="Bioeconomy_Focus" queryTableFieldId="18"/>
    <tableColumn id="19" xr3:uid="{DE2C5FE8-01DC-8641-A4C6-495D26B02790}" uniqueName="19" name="Systems_Thinking_Explicit" queryTableFieldId="19"/>
    <tableColumn id="20" xr3:uid="{71FD496C-7B31-4E4B-8DF8-7125D3B3D14C}" uniqueName="20" name="Curriculum_Linked" queryTableFieldId="20"/>
    <tableColumn id="21" xr3:uid="{20DB98FF-6374-8644-A205-25BB3CCB8960}" uniqueName="21" name="Curriculum_Education_Alignment" queryTableFieldId="21"/>
    <tableColumn id="22" xr3:uid="{D6A18D0D-921F-604B-B9BC-C359103A381E}" uniqueName="22" name="Accredited" queryTableFieldId="22"/>
    <tableColumn id="23" xr3:uid="{0DE2609D-C2EE-8841-97B1-25E9464B8C69}" uniqueName="23" name="Mode_of_Delivery" queryTableFieldId="23"/>
    <tableColumn id="24" xr3:uid="{7D74BC54-9C46-6C4D-9846-AF2CE2E2BBF6}" uniqueName="24" name="Record_Status" queryTableFieldId="24"/>
    <tableColumn id="25" xr3:uid="{7B497866-AA24-E749-AC8B-B3BD4E1A77B2}" uniqueName="25" name="Validation_Status" queryTableFieldId="25"/>
    <tableColumn id="26" xr3:uid="{97B285B7-C4A8-604E-BF71-3C41609B8595}" uniqueName="26" name="Source_Type" queryTableFieldId="26"/>
    <tableColumn id="27" xr3:uid="{C4360AA9-C219-344E-964B-A9E5DA3BD209}" uniqueName="27" name="Confidence_Level" queryTableFieldId="27"/>
    <tableColumn id="28" xr3:uid="{A866FA3C-F9B2-B040-86C2-03F2934954B1}" uniqueName="28" name="Evidence_Type" queryTableFieldId="28"/>
    <tableColumn id="29" xr3:uid="{FA2BEFAC-F4E5-3E4E-BAC9-610101421778}" uniqueName="29" name="Resource_Last_updated" queryTableFieldId="29"/>
    <tableColumn id="30" xr3:uid="{F4E47B24-44D7-F346-B9AD-2E93B01848C2}" uniqueName="30" name="Last_Checked" queryTableFieldId="30"/>
    <tableColumn id="31" xr3:uid="{3E7D876C-7062-864D-A3F1-2295B600EC4D}" uniqueName="31" name="Currently_Available" queryTableFieldId="31"/>
    <tableColumn id="32" xr3:uid="{302AFAF7-AE64-C64C-997B-5872C1BD03CD}" uniqueName="32" name="Verified" queryTableFieldId="32"/>
    <tableColumn id="33" xr3:uid="{0A57FFEE-6402-4143-99E1-496B2CECA3B1}" uniqueName="33" name="Gap_Flag_EarlyYears" queryTableFieldId="33"/>
    <tableColumn id="34" xr3:uid="{88248B08-1739-0543-A2C2-D6AA4429B0D7}" uniqueName="34" name="Gap_Flag_Teacher_Pathway" queryTableFieldId="34"/>
    <tableColumn id="35" xr3:uid="{FFE88580-13F9-8249-9BAB-43011D1F48F1}" uniqueName="35" name="Formal_Education" queryTableFieldId="35"/>
    <tableColumn id="36" xr3:uid="{5D6F6326-5CC5-E545-834B-8F70171C350C}" uniqueName="36" name="Non_Formal_Education" queryTableFieldId="36"/>
    <tableColumn id="37" xr3:uid="{03DDB030-244C-B248-93D3-6712CD671DC5}" uniqueName="37" name="Digital_Accessible" queryTableFieldId="37"/>
    <tableColumn id="38" xr3:uid="{90F2DF34-F840-5F43-B2F9-2DF33015D2EE}" uniqueName="38" name="Explicit_Bioeconomy_Provision" queryTableFieldId="38"/>
    <tableColumn id="39" xr3:uid="{8A6CB0B9-F350-E74B-9558-B5F8447B1BB5}" uniqueName="39" name="Potential_Double_Count" queryTableFieldId="39"/>
    <tableColumn id="40" xr3:uid="{42B1B2AC-7085-0B4D-9E21-9DBBA412A2FD}" uniqueName="40" name="Notes" queryTableFieldId="40" dataDxfId="43"/>
  </tableColumns>
  <tableStyleInfo name="TableStyleMedium7" showFirstColumn="0" showLastColumn="0" showRowStripes="1" showColumnStripes="0"/>
</table>
</file>

<file path=xl/theme/theme1.xml><?xml version="1.0" encoding="utf-8"?>
<a:theme xmlns:a="http://schemas.openxmlformats.org/drawingml/2006/main" name="Offic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2007 - 2010">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3" Type="http://schemas.openxmlformats.org/officeDocument/2006/relationships/pivotTable" Target="../pivotTables/pivotTable13.xml"/><Relationship Id="rId18" Type="http://schemas.openxmlformats.org/officeDocument/2006/relationships/pivotTable" Target="../pivotTables/pivotTable18.xml"/><Relationship Id="rId26" Type="http://schemas.openxmlformats.org/officeDocument/2006/relationships/pivotTable" Target="../pivotTables/pivotTable26.xml"/><Relationship Id="rId21" Type="http://schemas.openxmlformats.org/officeDocument/2006/relationships/pivotTable" Target="../pivotTables/pivotTable21.xml"/><Relationship Id="rId34" Type="http://schemas.openxmlformats.org/officeDocument/2006/relationships/pivotTable" Target="../pivotTables/pivotTable34.xml"/><Relationship Id="rId7" Type="http://schemas.openxmlformats.org/officeDocument/2006/relationships/pivotTable" Target="../pivotTables/pivotTable7.xml"/><Relationship Id="rId12" Type="http://schemas.openxmlformats.org/officeDocument/2006/relationships/pivotTable" Target="../pivotTables/pivotTable12.xml"/><Relationship Id="rId17" Type="http://schemas.openxmlformats.org/officeDocument/2006/relationships/pivotTable" Target="../pivotTables/pivotTable17.xml"/><Relationship Id="rId25" Type="http://schemas.openxmlformats.org/officeDocument/2006/relationships/pivotTable" Target="../pivotTables/pivotTable25.xml"/><Relationship Id="rId33" Type="http://schemas.openxmlformats.org/officeDocument/2006/relationships/pivotTable" Target="../pivotTables/pivotTable33.xml"/><Relationship Id="rId2" Type="http://schemas.openxmlformats.org/officeDocument/2006/relationships/pivotTable" Target="../pivotTables/pivotTable2.xml"/><Relationship Id="rId16" Type="http://schemas.openxmlformats.org/officeDocument/2006/relationships/pivotTable" Target="../pivotTables/pivotTable16.xml"/><Relationship Id="rId20" Type="http://schemas.openxmlformats.org/officeDocument/2006/relationships/pivotTable" Target="../pivotTables/pivotTable20.xml"/><Relationship Id="rId29" Type="http://schemas.openxmlformats.org/officeDocument/2006/relationships/pivotTable" Target="../pivotTables/pivotTable29.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pivotTable" Target="../pivotTables/pivotTable11.xml"/><Relationship Id="rId24" Type="http://schemas.openxmlformats.org/officeDocument/2006/relationships/pivotTable" Target="../pivotTables/pivotTable24.xml"/><Relationship Id="rId32" Type="http://schemas.openxmlformats.org/officeDocument/2006/relationships/pivotTable" Target="../pivotTables/pivotTable32.xml"/><Relationship Id="rId37" Type="http://schemas.openxmlformats.org/officeDocument/2006/relationships/pivotTable" Target="../pivotTables/pivotTable37.xml"/><Relationship Id="rId5" Type="http://schemas.openxmlformats.org/officeDocument/2006/relationships/pivotTable" Target="../pivotTables/pivotTable5.xml"/><Relationship Id="rId15" Type="http://schemas.openxmlformats.org/officeDocument/2006/relationships/pivotTable" Target="../pivotTables/pivotTable15.xml"/><Relationship Id="rId23" Type="http://schemas.openxmlformats.org/officeDocument/2006/relationships/pivotTable" Target="../pivotTables/pivotTable23.xml"/><Relationship Id="rId28" Type="http://schemas.openxmlformats.org/officeDocument/2006/relationships/pivotTable" Target="../pivotTables/pivotTable28.xml"/><Relationship Id="rId36" Type="http://schemas.openxmlformats.org/officeDocument/2006/relationships/pivotTable" Target="../pivotTables/pivotTable36.xml"/><Relationship Id="rId10" Type="http://schemas.openxmlformats.org/officeDocument/2006/relationships/pivotTable" Target="../pivotTables/pivotTable10.xml"/><Relationship Id="rId19" Type="http://schemas.openxmlformats.org/officeDocument/2006/relationships/pivotTable" Target="../pivotTables/pivotTable19.xml"/><Relationship Id="rId31" Type="http://schemas.openxmlformats.org/officeDocument/2006/relationships/pivotTable" Target="../pivotTables/pivotTable31.xml"/><Relationship Id="rId4" Type="http://schemas.openxmlformats.org/officeDocument/2006/relationships/pivotTable" Target="../pivotTables/pivotTable4.xml"/><Relationship Id="rId9" Type="http://schemas.openxmlformats.org/officeDocument/2006/relationships/pivotTable" Target="../pivotTables/pivotTable9.xml"/><Relationship Id="rId14" Type="http://schemas.openxmlformats.org/officeDocument/2006/relationships/pivotTable" Target="../pivotTables/pivotTable14.xml"/><Relationship Id="rId22" Type="http://schemas.openxmlformats.org/officeDocument/2006/relationships/pivotTable" Target="../pivotTables/pivotTable22.xml"/><Relationship Id="rId27" Type="http://schemas.openxmlformats.org/officeDocument/2006/relationships/pivotTable" Target="../pivotTables/pivotTable27.xml"/><Relationship Id="rId30" Type="http://schemas.openxmlformats.org/officeDocument/2006/relationships/pivotTable" Target="../pivotTables/pivotTable30.xml"/><Relationship Id="rId35" Type="http://schemas.openxmlformats.org/officeDocument/2006/relationships/pivotTable" Target="../pivotTables/pivotTable35.xml"/><Relationship Id="rId8" Type="http://schemas.openxmlformats.org/officeDocument/2006/relationships/pivotTable" Target="../pivotTables/pivotTable8.xml"/><Relationship Id="rId3" Type="http://schemas.openxmlformats.org/officeDocument/2006/relationships/pivotTable" Target="../pivotTables/pivotTable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00"/>
  <sheetViews>
    <sheetView workbookViewId="0">
      <pane ySplit="1" topLeftCell="A37" activePane="bottomLeft" state="frozen"/>
      <selection pane="bottomLeft" activeCell="G17" sqref="G17"/>
    </sheetView>
  </sheetViews>
  <sheetFormatPr baseColWidth="10" defaultColWidth="8.83203125" defaultRowHeight="15" x14ac:dyDescent="0.2"/>
  <cols>
    <col min="1" max="1" width="9.6640625" style="2" customWidth="1"/>
    <col min="2" max="2" width="34.83203125" style="15" customWidth="1"/>
    <col min="3" max="3" width="24" style="14" customWidth="1"/>
    <col min="4" max="4" width="26" style="14" customWidth="1"/>
    <col min="5" max="5" width="22" style="14" customWidth="1"/>
    <col min="6" max="6" width="18.83203125" style="14" customWidth="1"/>
    <col min="7" max="7" width="23.33203125" style="14" customWidth="1"/>
    <col min="8" max="8" width="24" style="14" customWidth="1"/>
    <col min="9" max="9" width="20" style="18" customWidth="1"/>
    <col min="10" max="10" width="24" style="14" customWidth="1"/>
    <col min="11" max="11" width="18.83203125" style="9" customWidth="1"/>
    <col min="12" max="12" width="22.1640625" style="14" customWidth="1"/>
    <col min="13" max="13" width="68.5" style="14" customWidth="1"/>
    <col min="14" max="14" width="40.1640625" style="14" customWidth="1"/>
    <col min="15" max="15" width="16.6640625" customWidth="1"/>
    <col min="16" max="17" width="15.6640625" customWidth="1"/>
    <col min="18" max="18" width="25.5" style="2" customWidth="1"/>
    <col min="19" max="19" width="21.33203125" style="2" customWidth="1"/>
    <col min="20" max="20" width="20.1640625" style="2" customWidth="1"/>
    <col min="21" max="21" width="21" style="2" customWidth="1"/>
    <col min="22" max="22" width="22.5" style="2" customWidth="1"/>
    <col min="23" max="23" width="16.5" style="22" customWidth="1"/>
    <col min="24" max="25" width="14.5" style="2" customWidth="1"/>
    <col min="26" max="16384" width="8.83203125" style="2"/>
  </cols>
  <sheetData>
    <row r="1" spans="1:27" s="56" customFormat="1" ht="41" customHeight="1" thickBot="1" x14ac:dyDescent="0.25">
      <c r="A1" s="54" t="s">
        <v>0</v>
      </c>
      <c r="B1" s="54" t="s">
        <v>1</v>
      </c>
      <c r="C1" s="54" t="s">
        <v>2</v>
      </c>
      <c r="D1" s="54" t="s">
        <v>3</v>
      </c>
      <c r="E1" s="54" t="s">
        <v>4</v>
      </c>
      <c r="F1" s="54" t="s">
        <v>5</v>
      </c>
      <c r="G1" s="54" t="s">
        <v>6</v>
      </c>
      <c r="H1" s="54" t="s">
        <v>7</v>
      </c>
      <c r="I1" s="54" t="s">
        <v>8</v>
      </c>
      <c r="J1" s="54" t="s">
        <v>9</v>
      </c>
      <c r="K1" s="52" t="s">
        <v>10</v>
      </c>
      <c r="L1" s="54" t="s">
        <v>11</v>
      </c>
      <c r="M1" s="54" t="s">
        <v>12</v>
      </c>
      <c r="N1" s="54" t="s">
        <v>13</v>
      </c>
      <c r="O1" s="54" t="s">
        <v>14</v>
      </c>
      <c r="P1" s="54" t="s">
        <v>15</v>
      </c>
      <c r="Q1" s="54" t="s">
        <v>16</v>
      </c>
      <c r="R1" s="54" t="s">
        <v>17</v>
      </c>
      <c r="S1" s="54" t="s">
        <v>18</v>
      </c>
      <c r="T1" s="54" t="s">
        <v>19</v>
      </c>
      <c r="U1" s="54" t="s">
        <v>20</v>
      </c>
      <c r="V1" s="54" t="s">
        <v>21</v>
      </c>
      <c r="W1" s="55" t="s">
        <v>22</v>
      </c>
      <c r="X1" s="53"/>
      <c r="Y1" s="53"/>
      <c r="Z1" s="53"/>
      <c r="AA1" s="53"/>
    </row>
    <row r="2" spans="1:27" ht="43" customHeight="1" x14ac:dyDescent="0.2">
      <c r="A2" s="50">
        <v>1</v>
      </c>
      <c r="B2" s="57" t="s">
        <v>23</v>
      </c>
      <c r="C2" s="58" t="s">
        <v>24</v>
      </c>
      <c r="D2" s="58" t="s">
        <v>25</v>
      </c>
      <c r="E2" s="58" t="s">
        <v>26</v>
      </c>
      <c r="F2" s="58" t="s">
        <v>27</v>
      </c>
      <c r="G2" s="58" t="s">
        <v>28</v>
      </c>
      <c r="H2" s="58" t="s">
        <v>29</v>
      </c>
      <c r="I2" s="59" t="s">
        <v>30</v>
      </c>
      <c r="J2" s="58" t="s">
        <v>31</v>
      </c>
      <c r="K2" s="60" t="s">
        <v>32</v>
      </c>
      <c r="L2" s="58" t="s">
        <v>33</v>
      </c>
      <c r="M2" s="58" t="s">
        <v>34</v>
      </c>
      <c r="N2" s="61" t="s">
        <v>35</v>
      </c>
      <c r="O2" s="58" t="s">
        <v>36</v>
      </c>
      <c r="P2" s="58" t="s">
        <v>36</v>
      </c>
      <c r="Q2" s="58" t="s">
        <v>36</v>
      </c>
      <c r="R2" s="58" t="s">
        <v>37</v>
      </c>
      <c r="S2" s="58" t="s">
        <v>37</v>
      </c>
      <c r="T2" s="58" t="s">
        <v>38</v>
      </c>
      <c r="U2" s="58" t="s">
        <v>39</v>
      </c>
      <c r="V2" s="58" t="s">
        <v>40</v>
      </c>
      <c r="W2" s="62">
        <v>46232</v>
      </c>
      <c r="X2"/>
      <c r="Y2"/>
      <c r="Z2"/>
      <c r="AA2"/>
    </row>
    <row r="3" spans="1:27" ht="32" x14ac:dyDescent="0.2">
      <c r="A3" s="13">
        <v>2</v>
      </c>
      <c r="B3" s="63" t="s">
        <v>41</v>
      </c>
      <c r="C3" s="64" t="s">
        <v>42</v>
      </c>
      <c r="D3" s="64" t="s">
        <v>43</v>
      </c>
      <c r="E3" s="64" t="s">
        <v>44</v>
      </c>
      <c r="F3" s="64" t="s">
        <v>27</v>
      </c>
      <c r="G3" s="64" t="s">
        <v>45</v>
      </c>
      <c r="H3" s="64" t="s">
        <v>46</v>
      </c>
      <c r="I3" s="65" t="s">
        <v>47</v>
      </c>
      <c r="J3" s="64" t="s">
        <v>48</v>
      </c>
      <c r="K3" s="66" t="s">
        <v>49</v>
      </c>
      <c r="L3" s="65" t="s">
        <v>50</v>
      </c>
      <c r="M3" s="64" t="s">
        <v>51</v>
      </c>
      <c r="N3" s="67" t="s">
        <v>52</v>
      </c>
      <c r="O3" s="64" t="s">
        <v>36</v>
      </c>
      <c r="P3" s="64" t="s">
        <v>36</v>
      </c>
      <c r="Q3" s="64" t="s">
        <v>36</v>
      </c>
      <c r="R3" s="64" t="s">
        <v>37</v>
      </c>
      <c r="S3" s="64" t="s">
        <v>36</v>
      </c>
      <c r="T3" s="64" t="s">
        <v>53</v>
      </c>
      <c r="U3" s="64" t="s">
        <v>54</v>
      </c>
      <c r="V3" s="64" t="s">
        <v>55</v>
      </c>
      <c r="W3" s="68">
        <v>46232</v>
      </c>
      <c r="X3"/>
      <c r="Y3"/>
      <c r="Z3"/>
      <c r="AA3"/>
    </row>
    <row r="4" spans="1:27" ht="46.75" customHeight="1" x14ac:dyDescent="0.2">
      <c r="A4" s="13">
        <v>3</v>
      </c>
      <c r="B4" s="63" t="s">
        <v>56</v>
      </c>
      <c r="C4" s="64" t="s">
        <v>57</v>
      </c>
      <c r="D4" s="64" t="s">
        <v>58</v>
      </c>
      <c r="E4" s="64" t="s">
        <v>59</v>
      </c>
      <c r="F4" s="64" t="s">
        <v>27</v>
      </c>
      <c r="G4" s="64" t="s">
        <v>60</v>
      </c>
      <c r="H4" s="64" t="s">
        <v>61</v>
      </c>
      <c r="I4" s="65" t="s">
        <v>62</v>
      </c>
      <c r="J4" s="64" t="s">
        <v>63</v>
      </c>
      <c r="K4" s="66" t="s">
        <v>64</v>
      </c>
      <c r="L4" s="65" t="s">
        <v>50</v>
      </c>
      <c r="M4" s="64" t="s">
        <v>65</v>
      </c>
      <c r="N4" s="67" t="s">
        <v>66</v>
      </c>
      <c r="O4" s="64" t="s">
        <v>36</v>
      </c>
      <c r="P4" s="64" t="s">
        <v>36</v>
      </c>
      <c r="Q4" s="64" t="s">
        <v>36</v>
      </c>
      <c r="R4" s="64" t="s">
        <v>37</v>
      </c>
      <c r="S4" s="64" t="s">
        <v>36</v>
      </c>
      <c r="T4" s="64" t="s">
        <v>53</v>
      </c>
      <c r="U4" s="64" t="s">
        <v>54</v>
      </c>
      <c r="V4" s="64" t="s">
        <v>67</v>
      </c>
      <c r="W4" s="68">
        <v>46232</v>
      </c>
      <c r="X4"/>
      <c r="Y4"/>
      <c r="Z4"/>
      <c r="AA4"/>
    </row>
    <row r="5" spans="1:27" ht="32" x14ac:dyDescent="0.2">
      <c r="A5" s="13">
        <v>4</v>
      </c>
      <c r="B5" s="63" t="s">
        <v>68</v>
      </c>
      <c r="C5" s="64" t="s">
        <v>69</v>
      </c>
      <c r="D5" s="64" t="s">
        <v>70</v>
      </c>
      <c r="E5" s="64" t="s">
        <v>71</v>
      </c>
      <c r="F5" s="64" t="s">
        <v>72</v>
      </c>
      <c r="G5" s="64" t="s">
        <v>73</v>
      </c>
      <c r="H5" s="64" t="s">
        <v>74</v>
      </c>
      <c r="I5" s="69">
        <v>50</v>
      </c>
      <c r="J5" s="64" t="s">
        <v>75</v>
      </c>
      <c r="K5" s="66" t="s">
        <v>76</v>
      </c>
      <c r="L5" s="64" t="s">
        <v>33</v>
      </c>
      <c r="M5" s="64" t="s">
        <v>77</v>
      </c>
      <c r="N5" s="67" t="s">
        <v>78</v>
      </c>
      <c r="O5" s="64" t="s">
        <v>36</v>
      </c>
      <c r="P5" s="64" t="s">
        <v>37</v>
      </c>
      <c r="Q5" s="64" t="s">
        <v>36</v>
      </c>
      <c r="R5" s="64" t="s">
        <v>36</v>
      </c>
      <c r="S5" s="64" t="s">
        <v>37</v>
      </c>
      <c r="T5" s="64" t="s">
        <v>38</v>
      </c>
      <c r="U5" s="64" t="s">
        <v>39</v>
      </c>
      <c r="V5" s="64" t="s">
        <v>79</v>
      </c>
      <c r="W5" s="68">
        <v>46232</v>
      </c>
    </row>
    <row r="6" spans="1:27" ht="32" x14ac:dyDescent="0.2">
      <c r="A6" s="13">
        <v>5</v>
      </c>
      <c r="B6" s="63" t="s">
        <v>80</v>
      </c>
      <c r="C6" s="64" t="s">
        <v>69</v>
      </c>
      <c r="D6" s="64" t="s">
        <v>70</v>
      </c>
      <c r="E6" s="64" t="s">
        <v>81</v>
      </c>
      <c r="F6" s="64" t="s">
        <v>82</v>
      </c>
      <c r="G6" s="64" t="s">
        <v>83</v>
      </c>
      <c r="H6" s="64" t="s">
        <v>74</v>
      </c>
      <c r="I6" s="69">
        <v>30</v>
      </c>
      <c r="J6" s="64" t="s">
        <v>75</v>
      </c>
      <c r="K6" s="66" t="s">
        <v>76</v>
      </c>
      <c r="L6" s="64" t="s">
        <v>33</v>
      </c>
      <c r="M6" s="64" t="s">
        <v>84</v>
      </c>
      <c r="N6" s="67" t="s">
        <v>78</v>
      </c>
      <c r="O6" s="64" t="s">
        <v>36</v>
      </c>
      <c r="P6" s="64" t="s">
        <v>37</v>
      </c>
      <c r="Q6" s="64" t="s">
        <v>36</v>
      </c>
      <c r="R6" s="64" t="s">
        <v>36</v>
      </c>
      <c r="S6" s="64" t="s">
        <v>37</v>
      </c>
      <c r="T6" s="64" t="s">
        <v>38</v>
      </c>
      <c r="U6" s="64" t="s">
        <v>39</v>
      </c>
      <c r="V6" s="64" t="s">
        <v>79</v>
      </c>
      <c r="W6" s="68">
        <v>46232</v>
      </c>
    </row>
    <row r="7" spans="1:27" ht="32" x14ac:dyDescent="0.2">
      <c r="A7" s="13">
        <v>6</v>
      </c>
      <c r="B7" s="63" t="s">
        <v>85</v>
      </c>
      <c r="C7" s="64" t="s">
        <v>86</v>
      </c>
      <c r="D7" s="64" t="s">
        <v>87</v>
      </c>
      <c r="E7" s="64" t="s">
        <v>71</v>
      </c>
      <c r="F7" s="64" t="s">
        <v>72</v>
      </c>
      <c r="G7" s="64" t="s">
        <v>73</v>
      </c>
      <c r="H7" s="64" t="s">
        <v>88</v>
      </c>
      <c r="I7" s="69">
        <v>50</v>
      </c>
      <c r="J7" s="64" t="s">
        <v>75</v>
      </c>
      <c r="K7" s="66" t="s">
        <v>89</v>
      </c>
      <c r="L7" s="64" t="s">
        <v>33</v>
      </c>
      <c r="M7" s="64" t="s">
        <v>90</v>
      </c>
      <c r="N7" s="67" t="s">
        <v>91</v>
      </c>
      <c r="O7" s="64" t="s">
        <v>36</v>
      </c>
      <c r="P7" s="64" t="s">
        <v>37</v>
      </c>
      <c r="Q7" s="64" t="s">
        <v>37</v>
      </c>
      <c r="R7" s="64" t="s">
        <v>36</v>
      </c>
      <c r="S7" s="64" t="s">
        <v>37</v>
      </c>
      <c r="T7" s="64" t="s">
        <v>38</v>
      </c>
      <c r="U7" s="64" t="s">
        <v>39</v>
      </c>
      <c r="V7" s="64" t="s">
        <v>79</v>
      </c>
      <c r="W7" s="68">
        <v>46232</v>
      </c>
    </row>
    <row r="8" spans="1:27" ht="32" x14ac:dyDescent="0.2">
      <c r="A8" s="13">
        <v>7</v>
      </c>
      <c r="B8" s="63" t="s">
        <v>92</v>
      </c>
      <c r="C8" s="64" t="s">
        <v>93</v>
      </c>
      <c r="D8" s="64" t="s">
        <v>94</v>
      </c>
      <c r="E8" s="64" t="s">
        <v>95</v>
      </c>
      <c r="F8" s="64" t="s">
        <v>72</v>
      </c>
      <c r="G8" s="64" t="s">
        <v>73</v>
      </c>
      <c r="H8" s="64" t="s">
        <v>88</v>
      </c>
      <c r="I8" s="69">
        <v>50</v>
      </c>
      <c r="J8" s="64" t="s">
        <v>75</v>
      </c>
      <c r="K8" s="66" t="s">
        <v>96</v>
      </c>
      <c r="L8" s="64" t="s">
        <v>33</v>
      </c>
      <c r="M8" s="64" t="s">
        <v>97</v>
      </c>
      <c r="N8" s="67" t="s">
        <v>78</v>
      </c>
      <c r="O8" s="64" t="s">
        <v>36</v>
      </c>
      <c r="P8" s="64" t="s">
        <v>37</v>
      </c>
      <c r="Q8" s="64" t="s">
        <v>36</v>
      </c>
      <c r="R8" s="64" t="s">
        <v>36</v>
      </c>
      <c r="S8" s="64" t="s">
        <v>37</v>
      </c>
      <c r="T8" s="64" t="s">
        <v>38</v>
      </c>
      <c r="U8" s="64" t="s">
        <v>39</v>
      </c>
      <c r="V8" s="64" t="s">
        <v>79</v>
      </c>
      <c r="W8" s="68">
        <v>46232</v>
      </c>
    </row>
    <row r="9" spans="1:27" ht="32" x14ac:dyDescent="0.2">
      <c r="A9" s="13">
        <v>8</v>
      </c>
      <c r="B9" s="63" t="s">
        <v>98</v>
      </c>
      <c r="C9" s="64" t="s">
        <v>99</v>
      </c>
      <c r="D9" s="64" t="s">
        <v>94</v>
      </c>
      <c r="E9" s="64" t="s">
        <v>81</v>
      </c>
      <c r="F9" s="64" t="s">
        <v>27</v>
      </c>
      <c r="G9" s="64" t="s">
        <v>100</v>
      </c>
      <c r="H9" s="64" t="s">
        <v>88</v>
      </c>
      <c r="I9" s="70" t="s">
        <v>101</v>
      </c>
      <c r="J9" s="64" t="s">
        <v>75</v>
      </c>
      <c r="K9" s="66" t="s">
        <v>102</v>
      </c>
      <c r="L9" s="64" t="s">
        <v>103</v>
      </c>
      <c r="M9" s="64" t="s">
        <v>104</v>
      </c>
      <c r="N9" s="67" t="s">
        <v>105</v>
      </c>
      <c r="O9" s="64" t="s">
        <v>36</v>
      </c>
      <c r="P9" s="64" t="s">
        <v>37</v>
      </c>
      <c r="Q9" s="64" t="s">
        <v>36</v>
      </c>
      <c r="R9" s="64" t="s">
        <v>36</v>
      </c>
      <c r="S9" s="64" t="s">
        <v>37</v>
      </c>
      <c r="T9" s="64" t="s">
        <v>38</v>
      </c>
      <c r="U9" s="64" t="s">
        <v>39</v>
      </c>
      <c r="V9" s="64" t="s">
        <v>79</v>
      </c>
      <c r="W9" s="68">
        <v>46232</v>
      </c>
    </row>
    <row r="10" spans="1:27" ht="32" x14ac:dyDescent="0.2">
      <c r="A10" s="13">
        <v>9</v>
      </c>
      <c r="B10" s="63" t="s">
        <v>106</v>
      </c>
      <c r="C10" s="64" t="s">
        <v>107</v>
      </c>
      <c r="D10" s="64" t="s">
        <v>94</v>
      </c>
      <c r="E10" s="64" t="s">
        <v>81</v>
      </c>
      <c r="F10" s="64" t="s">
        <v>82</v>
      </c>
      <c r="G10" s="64" t="s">
        <v>83</v>
      </c>
      <c r="H10" s="64" t="s">
        <v>88</v>
      </c>
      <c r="I10" s="69">
        <v>69</v>
      </c>
      <c r="J10" s="64" t="s">
        <v>75</v>
      </c>
      <c r="K10" s="66" t="s">
        <v>108</v>
      </c>
      <c r="L10" s="64" t="s">
        <v>33</v>
      </c>
      <c r="M10" s="64" t="s">
        <v>109</v>
      </c>
      <c r="N10" s="67" t="s">
        <v>78</v>
      </c>
      <c r="O10" s="64" t="s">
        <v>36</v>
      </c>
      <c r="P10" s="64" t="s">
        <v>37</v>
      </c>
      <c r="Q10" s="64" t="s">
        <v>36</v>
      </c>
      <c r="R10" s="64" t="s">
        <v>36</v>
      </c>
      <c r="S10" s="64" t="s">
        <v>37</v>
      </c>
      <c r="T10" s="64" t="s">
        <v>38</v>
      </c>
      <c r="U10" s="64" t="s">
        <v>39</v>
      </c>
      <c r="V10" s="64" t="s">
        <v>79</v>
      </c>
      <c r="W10" s="68">
        <v>46232</v>
      </c>
    </row>
    <row r="11" spans="1:27" ht="32" x14ac:dyDescent="0.2">
      <c r="A11" s="13">
        <v>10</v>
      </c>
      <c r="B11" s="63" t="s">
        <v>110</v>
      </c>
      <c r="C11" s="64" t="s">
        <v>107</v>
      </c>
      <c r="D11" s="64" t="s">
        <v>94</v>
      </c>
      <c r="E11" s="64" t="s">
        <v>81</v>
      </c>
      <c r="F11" s="64" t="s">
        <v>82</v>
      </c>
      <c r="G11" s="64" t="s">
        <v>83</v>
      </c>
      <c r="H11" s="64" t="s">
        <v>88</v>
      </c>
      <c r="I11" s="69">
        <v>69</v>
      </c>
      <c r="J11" s="64" t="s">
        <v>75</v>
      </c>
      <c r="K11" s="66" t="s">
        <v>108</v>
      </c>
      <c r="L11" s="64" t="s">
        <v>33</v>
      </c>
      <c r="M11" s="64" t="s">
        <v>111</v>
      </c>
      <c r="N11" s="67" t="s">
        <v>78</v>
      </c>
      <c r="O11" s="64" t="s">
        <v>36</v>
      </c>
      <c r="P11" s="64" t="s">
        <v>37</v>
      </c>
      <c r="Q11" s="64" t="s">
        <v>36</v>
      </c>
      <c r="R11" s="64" t="s">
        <v>36</v>
      </c>
      <c r="S11" s="64" t="s">
        <v>37</v>
      </c>
      <c r="T11" s="64" t="s">
        <v>38</v>
      </c>
      <c r="U11" s="64" t="s">
        <v>39</v>
      </c>
      <c r="V11" s="64" t="s">
        <v>79</v>
      </c>
      <c r="W11" s="68">
        <v>46232</v>
      </c>
    </row>
    <row r="12" spans="1:27" ht="40" customHeight="1" x14ac:dyDescent="0.2">
      <c r="A12" s="13">
        <v>11</v>
      </c>
      <c r="B12" s="63" t="s">
        <v>112</v>
      </c>
      <c r="C12" s="64" t="s">
        <v>113</v>
      </c>
      <c r="D12" s="64" t="s">
        <v>94</v>
      </c>
      <c r="E12" s="64" t="s">
        <v>81</v>
      </c>
      <c r="F12" s="64" t="s">
        <v>82</v>
      </c>
      <c r="G12" s="64" t="s">
        <v>83</v>
      </c>
      <c r="H12" s="64" t="s">
        <v>88</v>
      </c>
      <c r="I12" s="69">
        <v>25</v>
      </c>
      <c r="J12" s="64" t="s">
        <v>114</v>
      </c>
      <c r="K12" s="66" t="s">
        <v>115</v>
      </c>
      <c r="L12" s="64" t="s">
        <v>103</v>
      </c>
      <c r="M12" s="64" t="s">
        <v>116</v>
      </c>
      <c r="N12" s="67" t="s">
        <v>105</v>
      </c>
      <c r="O12" s="64" t="s">
        <v>36</v>
      </c>
      <c r="P12" s="64" t="s">
        <v>37</v>
      </c>
      <c r="Q12" s="64" t="s">
        <v>36</v>
      </c>
      <c r="R12" s="64" t="s">
        <v>36</v>
      </c>
      <c r="S12" s="64" t="s">
        <v>37</v>
      </c>
      <c r="T12" s="64" t="s">
        <v>38</v>
      </c>
      <c r="U12" s="64" t="s">
        <v>39</v>
      </c>
      <c r="V12" s="64" t="s">
        <v>79</v>
      </c>
      <c r="W12" s="68">
        <v>46232</v>
      </c>
    </row>
    <row r="13" spans="1:27" ht="47" customHeight="1" x14ac:dyDescent="0.2">
      <c r="A13" s="13">
        <v>12</v>
      </c>
      <c r="B13" s="71" t="s">
        <v>117</v>
      </c>
      <c r="C13" s="72" t="s">
        <v>118</v>
      </c>
      <c r="D13" s="72" t="s">
        <v>119</v>
      </c>
      <c r="E13" s="72" t="s">
        <v>120</v>
      </c>
      <c r="F13" s="72" t="s">
        <v>27</v>
      </c>
      <c r="G13" s="72" t="s">
        <v>121</v>
      </c>
      <c r="H13" s="72" t="s">
        <v>88</v>
      </c>
      <c r="I13" s="73" t="s">
        <v>122</v>
      </c>
      <c r="J13" s="72" t="s">
        <v>123</v>
      </c>
      <c r="K13" s="66" t="s">
        <v>124</v>
      </c>
      <c r="L13" s="64" t="s">
        <v>33</v>
      </c>
      <c r="M13" s="72" t="s">
        <v>125</v>
      </c>
      <c r="N13" s="74" t="s">
        <v>91</v>
      </c>
      <c r="O13" s="64" t="s">
        <v>36</v>
      </c>
      <c r="P13" s="64" t="s">
        <v>37</v>
      </c>
      <c r="Q13" s="64" t="s">
        <v>37</v>
      </c>
      <c r="R13" s="64" t="s">
        <v>37</v>
      </c>
      <c r="S13" s="64" t="s">
        <v>37</v>
      </c>
      <c r="T13" s="64" t="s">
        <v>38</v>
      </c>
      <c r="U13" s="64" t="s">
        <v>126</v>
      </c>
      <c r="V13" s="64" t="s">
        <v>55</v>
      </c>
      <c r="W13" s="68">
        <v>46232</v>
      </c>
    </row>
    <row r="14" spans="1:27" ht="38" customHeight="1" x14ac:dyDescent="0.2">
      <c r="A14" s="13">
        <v>13</v>
      </c>
      <c r="B14" s="63" t="s">
        <v>127</v>
      </c>
      <c r="C14" s="64" t="s">
        <v>128</v>
      </c>
      <c r="D14" s="64" t="s">
        <v>129</v>
      </c>
      <c r="E14" s="64" t="s">
        <v>130</v>
      </c>
      <c r="F14" s="64" t="s">
        <v>72</v>
      </c>
      <c r="G14" s="64" t="s">
        <v>131</v>
      </c>
      <c r="H14" s="64" t="s">
        <v>132</v>
      </c>
      <c r="I14" s="65" t="s">
        <v>133</v>
      </c>
      <c r="J14" s="64" t="s">
        <v>134</v>
      </c>
      <c r="K14" s="66" t="s">
        <v>135</v>
      </c>
      <c r="L14" s="64" t="s">
        <v>50</v>
      </c>
      <c r="M14" s="64" t="s">
        <v>136</v>
      </c>
      <c r="N14" s="67" t="s">
        <v>137</v>
      </c>
      <c r="O14" s="64" t="s">
        <v>36</v>
      </c>
      <c r="P14" s="64" t="s">
        <v>36</v>
      </c>
      <c r="Q14" s="64" t="s">
        <v>37</v>
      </c>
      <c r="R14" s="64" t="s">
        <v>36</v>
      </c>
      <c r="S14" s="64" t="s">
        <v>36</v>
      </c>
      <c r="T14" s="64" t="s">
        <v>38</v>
      </c>
      <c r="U14" s="64" t="s">
        <v>39</v>
      </c>
      <c r="V14" s="64" t="s">
        <v>55</v>
      </c>
      <c r="W14" s="68">
        <v>46232</v>
      </c>
      <c r="X14" s="9"/>
      <c r="Y14"/>
    </row>
    <row r="15" spans="1:27" ht="54" customHeight="1" x14ac:dyDescent="0.2">
      <c r="A15" s="13">
        <v>14</v>
      </c>
      <c r="B15" s="63" t="s">
        <v>138</v>
      </c>
      <c r="C15" s="64" t="s">
        <v>139</v>
      </c>
      <c r="D15" s="64" t="s">
        <v>140</v>
      </c>
      <c r="E15" s="64" t="s">
        <v>81</v>
      </c>
      <c r="F15" s="64" t="s">
        <v>72</v>
      </c>
      <c r="G15" s="75" t="s">
        <v>141</v>
      </c>
      <c r="H15" s="64" t="s">
        <v>142</v>
      </c>
      <c r="I15" s="65" t="s">
        <v>143</v>
      </c>
      <c r="J15" s="64" t="s">
        <v>144</v>
      </c>
      <c r="K15" s="66" t="s">
        <v>145</v>
      </c>
      <c r="L15" s="64" t="s">
        <v>103</v>
      </c>
      <c r="M15" s="64" t="s">
        <v>146</v>
      </c>
      <c r="N15" s="67" t="s">
        <v>147</v>
      </c>
      <c r="O15" s="64" t="s">
        <v>36</v>
      </c>
      <c r="P15" s="64" t="s">
        <v>36</v>
      </c>
      <c r="Q15" s="64" t="s">
        <v>37</v>
      </c>
      <c r="R15" s="64" t="s">
        <v>36</v>
      </c>
      <c r="S15" s="64" t="s">
        <v>36</v>
      </c>
      <c r="T15" s="64" t="s">
        <v>38</v>
      </c>
      <c r="U15" s="64" t="s">
        <v>39</v>
      </c>
      <c r="V15" s="64" t="s">
        <v>55</v>
      </c>
      <c r="W15" s="68">
        <v>46232</v>
      </c>
      <c r="X15" s="9"/>
      <c r="Y15"/>
    </row>
    <row r="16" spans="1:27" ht="66" customHeight="1" x14ac:dyDescent="0.2">
      <c r="A16" s="13">
        <v>15</v>
      </c>
      <c r="B16" s="63" t="s">
        <v>148</v>
      </c>
      <c r="C16" s="64" t="s">
        <v>139</v>
      </c>
      <c r="D16" s="64" t="s">
        <v>140</v>
      </c>
      <c r="E16" s="64" t="s">
        <v>81</v>
      </c>
      <c r="F16" s="64" t="s">
        <v>72</v>
      </c>
      <c r="G16" s="64" t="s">
        <v>149</v>
      </c>
      <c r="H16" s="64" t="s">
        <v>150</v>
      </c>
      <c r="I16" s="65" t="s">
        <v>143</v>
      </c>
      <c r="J16" s="64" t="s">
        <v>144</v>
      </c>
      <c r="K16" s="66" t="s">
        <v>151</v>
      </c>
      <c r="L16" s="65" t="s">
        <v>33</v>
      </c>
      <c r="M16" s="64" t="s">
        <v>152</v>
      </c>
      <c r="N16" s="67" t="s">
        <v>153</v>
      </c>
      <c r="O16" s="64" t="s">
        <v>36</v>
      </c>
      <c r="P16" s="64" t="s">
        <v>36</v>
      </c>
      <c r="Q16" s="64" t="s">
        <v>37</v>
      </c>
      <c r="R16" s="64" t="s">
        <v>36</v>
      </c>
      <c r="S16" s="64" t="s">
        <v>36</v>
      </c>
      <c r="T16" s="64" t="s">
        <v>38</v>
      </c>
      <c r="U16" s="64" t="s">
        <v>39</v>
      </c>
      <c r="V16" s="64" t="s">
        <v>55</v>
      </c>
      <c r="W16" s="68">
        <v>46232</v>
      </c>
    </row>
    <row r="17" spans="1:23" ht="70" customHeight="1" x14ac:dyDescent="0.2">
      <c r="A17" s="13">
        <v>16</v>
      </c>
      <c r="B17" s="63" t="s">
        <v>154</v>
      </c>
      <c r="C17" s="64" t="s">
        <v>155</v>
      </c>
      <c r="D17" s="64" t="s">
        <v>156</v>
      </c>
      <c r="E17" s="64" t="s">
        <v>81</v>
      </c>
      <c r="F17" s="64" t="s">
        <v>82</v>
      </c>
      <c r="G17" s="64" t="s">
        <v>157</v>
      </c>
      <c r="H17" s="64" t="s">
        <v>158</v>
      </c>
      <c r="I17" s="65" t="s">
        <v>159</v>
      </c>
      <c r="J17" s="64" t="s">
        <v>160</v>
      </c>
      <c r="K17" s="66" t="s">
        <v>161</v>
      </c>
      <c r="L17" s="65" t="s">
        <v>50</v>
      </c>
      <c r="M17" s="64" t="s">
        <v>162</v>
      </c>
      <c r="N17" s="67" t="s">
        <v>91</v>
      </c>
      <c r="O17" s="64" t="s">
        <v>36</v>
      </c>
      <c r="P17" s="64" t="s">
        <v>37</v>
      </c>
      <c r="Q17" s="64" t="s">
        <v>37</v>
      </c>
      <c r="R17" s="64" t="s">
        <v>36</v>
      </c>
      <c r="S17" s="64" t="s">
        <v>37</v>
      </c>
      <c r="T17" s="64" t="s">
        <v>38</v>
      </c>
      <c r="U17" s="64" t="s">
        <v>39</v>
      </c>
      <c r="V17" s="64" t="s">
        <v>55</v>
      </c>
      <c r="W17" s="68">
        <v>46232</v>
      </c>
    </row>
    <row r="18" spans="1:23" ht="51" customHeight="1" x14ac:dyDescent="0.2">
      <c r="A18" s="13">
        <v>17</v>
      </c>
      <c r="B18" s="63" t="s">
        <v>163</v>
      </c>
      <c r="C18" s="64" t="s">
        <v>139</v>
      </c>
      <c r="D18" s="64" t="s">
        <v>140</v>
      </c>
      <c r="E18" s="64" t="s">
        <v>81</v>
      </c>
      <c r="F18" s="64" t="s">
        <v>72</v>
      </c>
      <c r="G18" s="64" t="s">
        <v>149</v>
      </c>
      <c r="H18" s="64" t="s">
        <v>150</v>
      </c>
      <c r="I18" s="65" t="s">
        <v>143</v>
      </c>
      <c r="J18" s="64" t="s">
        <v>144</v>
      </c>
      <c r="K18" s="66" t="s">
        <v>151</v>
      </c>
      <c r="L18" s="65" t="s">
        <v>103</v>
      </c>
      <c r="M18" s="64" t="s">
        <v>164</v>
      </c>
      <c r="N18" s="67" t="s">
        <v>153</v>
      </c>
      <c r="O18" s="64" t="s">
        <v>36</v>
      </c>
      <c r="P18" s="64" t="s">
        <v>36</v>
      </c>
      <c r="Q18" s="64" t="s">
        <v>37</v>
      </c>
      <c r="R18" s="64" t="s">
        <v>36</v>
      </c>
      <c r="S18" s="64" t="s">
        <v>36</v>
      </c>
      <c r="T18" s="64" t="s">
        <v>38</v>
      </c>
      <c r="U18" s="64" t="s">
        <v>39</v>
      </c>
      <c r="V18" s="64" t="s">
        <v>55</v>
      </c>
      <c r="W18" s="68">
        <v>46232</v>
      </c>
    </row>
    <row r="19" spans="1:23" ht="59" customHeight="1" x14ac:dyDescent="0.2">
      <c r="A19" s="13">
        <v>18</v>
      </c>
      <c r="B19" s="63" t="s">
        <v>165</v>
      </c>
      <c r="C19" s="64" t="s">
        <v>139</v>
      </c>
      <c r="D19" s="64" t="s">
        <v>140</v>
      </c>
      <c r="E19" s="64" t="s">
        <v>81</v>
      </c>
      <c r="F19" s="64" t="s">
        <v>72</v>
      </c>
      <c r="G19" s="64" t="s">
        <v>166</v>
      </c>
      <c r="H19" s="64" t="s">
        <v>142</v>
      </c>
      <c r="I19" s="65" t="s">
        <v>143</v>
      </c>
      <c r="J19" s="64" t="s">
        <v>144</v>
      </c>
      <c r="K19" s="66" t="s">
        <v>167</v>
      </c>
      <c r="L19" s="64" t="s">
        <v>50</v>
      </c>
      <c r="M19" s="64" t="s">
        <v>168</v>
      </c>
      <c r="N19" s="67" t="s">
        <v>147</v>
      </c>
      <c r="O19" s="64" t="s">
        <v>36</v>
      </c>
      <c r="P19" s="64" t="s">
        <v>36</v>
      </c>
      <c r="Q19" s="64" t="s">
        <v>37</v>
      </c>
      <c r="R19" s="64" t="s">
        <v>36</v>
      </c>
      <c r="S19" s="64" t="s">
        <v>36</v>
      </c>
      <c r="T19" s="64" t="s">
        <v>38</v>
      </c>
      <c r="U19" s="64" t="s">
        <v>39</v>
      </c>
      <c r="V19" s="64" t="s">
        <v>55</v>
      </c>
      <c r="W19" s="68">
        <v>46232</v>
      </c>
    </row>
    <row r="20" spans="1:23" ht="86.75" customHeight="1" x14ac:dyDescent="0.2">
      <c r="A20" s="13">
        <v>19</v>
      </c>
      <c r="B20" s="63" t="s">
        <v>169</v>
      </c>
      <c r="C20" s="64" t="s">
        <v>139</v>
      </c>
      <c r="D20" s="64" t="s">
        <v>140</v>
      </c>
      <c r="E20" s="64" t="s">
        <v>81</v>
      </c>
      <c r="F20" s="64" t="s">
        <v>72</v>
      </c>
      <c r="G20" s="64" t="s">
        <v>166</v>
      </c>
      <c r="H20" s="64" t="s">
        <v>142</v>
      </c>
      <c r="I20" s="65" t="s">
        <v>143</v>
      </c>
      <c r="J20" s="64" t="s">
        <v>144</v>
      </c>
      <c r="K20" s="66" t="s">
        <v>151</v>
      </c>
      <c r="L20" s="65" t="s">
        <v>33</v>
      </c>
      <c r="M20" s="64" t="s">
        <v>170</v>
      </c>
      <c r="N20" s="67" t="s">
        <v>147</v>
      </c>
      <c r="O20" s="64" t="s">
        <v>36</v>
      </c>
      <c r="P20" s="64" t="s">
        <v>36</v>
      </c>
      <c r="Q20" s="64" t="s">
        <v>37</v>
      </c>
      <c r="R20" s="64" t="s">
        <v>36</v>
      </c>
      <c r="S20" s="64" t="s">
        <v>36</v>
      </c>
      <c r="T20" s="64" t="s">
        <v>38</v>
      </c>
      <c r="U20" s="64" t="s">
        <v>39</v>
      </c>
      <c r="V20" s="64" t="s">
        <v>55</v>
      </c>
      <c r="W20" s="68">
        <v>46232</v>
      </c>
    </row>
    <row r="21" spans="1:23" ht="81.25" customHeight="1" x14ac:dyDescent="0.2">
      <c r="A21" s="13">
        <v>20</v>
      </c>
      <c r="B21" s="63" t="s">
        <v>171</v>
      </c>
      <c r="C21" s="64" t="s">
        <v>139</v>
      </c>
      <c r="D21" s="64" t="s">
        <v>140</v>
      </c>
      <c r="E21" s="64" t="s">
        <v>81</v>
      </c>
      <c r="F21" s="64" t="s">
        <v>72</v>
      </c>
      <c r="G21" s="64" t="s">
        <v>166</v>
      </c>
      <c r="H21" s="64" t="s">
        <v>142</v>
      </c>
      <c r="I21" s="65" t="s">
        <v>143</v>
      </c>
      <c r="J21" s="64" t="s">
        <v>144</v>
      </c>
      <c r="K21" s="66" t="s">
        <v>151</v>
      </c>
      <c r="L21" s="65" t="s">
        <v>33</v>
      </c>
      <c r="M21" s="72" t="s">
        <v>172</v>
      </c>
      <c r="N21" s="74" t="s">
        <v>147</v>
      </c>
      <c r="O21" s="64" t="s">
        <v>36</v>
      </c>
      <c r="P21" s="64" t="s">
        <v>36</v>
      </c>
      <c r="Q21" s="64" t="s">
        <v>37</v>
      </c>
      <c r="R21" s="64" t="s">
        <v>36</v>
      </c>
      <c r="S21" s="64" t="s">
        <v>36</v>
      </c>
      <c r="T21" s="64" t="s">
        <v>38</v>
      </c>
      <c r="U21" s="64" t="s">
        <v>39</v>
      </c>
      <c r="V21" s="64" t="s">
        <v>55</v>
      </c>
      <c r="W21" s="68">
        <v>46232</v>
      </c>
    </row>
    <row r="22" spans="1:23" ht="84" customHeight="1" x14ac:dyDescent="0.2">
      <c r="A22" s="13">
        <v>21</v>
      </c>
      <c r="B22" s="63" t="s">
        <v>173</v>
      </c>
      <c r="C22" s="64" t="s">
        <v>139</v>
      </c>
      <c r="D22" s="64" t="s">
        <v>140</v>
      </c>
      <c r="E22" s="64" t="s">
        <v>81</v>
      </c>
      <c r="F22" s="64" t="s">
        <v>72</v>
      </c>
      <c r="G22" s="64" t="s">
        <v>174</v>
      </c>
      <c r="H22" s="64" t="s">
        <v>175</v>
      </c>
      <c r="I22" s="65" t="s">
        <v>143</v>
      </c>
      <c r="J22" s="64" t="s">
        <v>144</v>
      </c>
      <c r="K22" s="66" t="s">
        <v>151</v>
      </c>
      <c r="L22" s="65" t="s">
        <v>33</v>
      </c>
      <c r="M22" s="72" t="s">
        <v>176</v>
      </c>
      <c r="N22" s="74" t="s">
        <v>177</v>
      </c>
      <c r="O22" s="64" t="s">
        <v>36</v>
      </c>
      <c r="P22" s="64" t="s">
        <v>36</v>
      </c>
      <c r="Q22" s="64" t="s">
        <v>37</v>
      </c>
      <c r="R22" s="64" t="s">
        <v>36</v>
      </c>
      <c r="S22" s="64" t="s">
        <v>36</v>
      </c>
      <c r="T22" s="64" t="s">
        <v>38</v>
      </c>
      <c r="U22" s="64" t="s">
        <v>39</v>
      </c>
      <c r="V22" s="64" t="s">
        <v>55</v>
      </c>
      <c r="W22" s="68">
        <v>46232</v>
      </c>
    </row>
    <row r="23" spans="1:23" ht="84" customHeight="1" x14ac:dyDescent="0.2">
      <c r="A23" s="13">
        <v>22</v>
      </c>
      <c r="B23" s="63" t="s">
        <v>178</v>
      </c>
      <c r="C23" s="64" t="s">
        <v>139</v>
      </c>
      <c r="D23" s="64" t="s">
        <v>140</v>
      </c>
      <c r="E23" s="64" t="s">
        <v>81</v>
      </c>
      <c r="F23" s="64" t="s">
        <v>72</v>
      </c>
      <c r="G23" s="64" t="s">
        <v>149</v>
      </c>
      <c r="H23" s="64" t="s">
        <v>150</v>
      </c>
      <c r="I23" s="65" t="s">
        <v>143</v>
      </c>
      <c r="J23" s="64" t="s">
        <v>144</v>
      </c>
      <c r="K23" s="66" t="s">
        <v>151</v>
      </c>
      <c r="L23" s="65" t="s">
        <v>33</v>
      </c>
      <c r="M23" s="64" t="s">
        <v>179</v>
      </c>
      <c r="N23" s="67" t="s">
        <v>153</v>
      </c>
      <c r="O23" s="64" t="s">
        <v>36</v>
      </c>
      <c r="P23" s="64" t="s">
        <v>36</v>
      </c>
      <c r="Q23" s="64" t="s">
        <v>37</v>
      </c>
      <c r="R23" s="64" t="s">
        <v>36</v>
      </c>
      <c r="S23" s="64" t="s">
        <v>36</v>
      </c>
      <c r="T23" s="64" t="s">
        <v>38</v>
      </c>
      <c r="U23" s="64" t="s">
        <v>39</v>
      </c>
      <c r="V23" s="64" t="s">
        <v>55</v>
      </c>
      <c r="W23" s="68">
        <v>46232</v>
      </c>
    </row>
    <row r="24" spans="1:23" ht="48" x14ac:dyDescent="0.2">
      <c r="A24" s="13">
        <v>23</v>
      </c>
      <c r="B24" s="63" t="s">
        <v>180</v>
      </c>
      <c r="C24" s="64" t="s">
        <v>181</v>
      </c>
      <c r="D24" s="64" t="s">
        <v>182</v>
      </c>
      <c r="E24" s="64" t="s">
        <v>183</v>
      </c>
      <c r="F24" s="64" t="s">
        <v>72</v>
      </c>
      <c r="G24" s="64" t="s">
        <v>184</v>
      </c>
      <c r="H24" s="64" t="s">
        <v>185</v>
      </c>
      <c r="I24" s="65" t="s">
        <v>186</v>
      </c>
      <c r="J24" s="64" t="s">
        <v>134</v>
      </c>
      <c r="K24" s="66" t="s">
        <v>187</v>
      </c>
      <c r="L24" s="64" t="s">
        <v>33</v>
      </c>
      <c r="M24" s="64" t="s">
        <v>188</v>
      </c>
      <c r="N24" s="67" t="s">
        <v>189</v>
      </c>
      <c r="O24" s="64" t="s">
        <v>36</v>
      </c>
      <c r="P24" s="64" t="s">
        <v>36</v>
      </c>
      <c r="Q24" s="64" t="s">
        <v>37</v>
      </c>
      <c r="R24" s="64" t="s">
        <v>36</v>
      </c>
      <c r="S24" s="64" t="s">
        <v>36</v>
      </c>
      <c r="T24" s="64" t="s">
        <v>38</v>
      </c>
      <c r="U24" s="64" t="s">
        <v>39</v>
      </c>
      <c r="V24" s="64" t="s">
        <v>55</v>
      </c>
      <c r="W24" s="68">
        <v>46232</v>
      </c>
    </row>
    <row r="25" spans="1:23" ht="64" x14ac:dyDescent="0.2">
      <c r="A25" s="13">
        <v>24</v>
      </c>
      <c r="B25" s="63" t="s">
        <v>190</v>
      </c>
      <c r="C25" s="64" t="s">
        <v>191</v>
      </c>
      <c r="D25" s="64" t="s">
        <v>192</v>
      </c>
      <c r="E25" s="64" t="s">
        <v>193</v>
      </c>
      <c r="F25" s="64" t="s">
        <v>186</v>
      </c>
      <c r="G25" s="64" t="s">
        <v>194</v>
      </c>
      <c r="H25" s="64" t="s">
        <v>132</v>
      </c>
      <c r="I25" s="65" t="s">
        <v>186</v>
      </c>
      <c r="J25" s="64" t="s">
        <v>195</v>
      </c>
      <c r="K25" s="66" t="s">
        <v>196</v>
      </c>
      <c r="L25" s="64" t="s">
        <v>33</v>
      </c>
      <c r="M25" s="64" t="s">
        <v>197</v>
      </c>
      <c r="N25" s="67" t="s">
        <v>137</v>
      </c>
      <c r="O25" s="64" t="s">
        <v>36</v>
      </c>
      <c r="P25" s="64" t="s">
        <v>36</v>
      </c>
      <c r="Q25" s="64" t="s">
        <v>37</v>
      </c>
      <c r="R25" s="64" t="s">
        <v>36</v>
      </c>
      <c r="S25" s="64" t="s">
        <v>36</v>
      </c>
      <c r="T25" s="64" t="s">
        <v>38</v>
      </c>
      <c r="U25" s="64" t="s">
        <v>39</v>
      </c>
      <c r="V25" s="64" t="s">
        <v>55</v>
      </c>
      <c r="W25" s="68">
        <v>46232</v>
      </c>
    </row>
    <row r="26" spans="1:23" ht="32" x14ac:dyDescent="0.2">
      <c r="A26" s="13">
        <v>25</v>
      </c>
      <c r="B26" s="63" t="s">
        <v>198</v>
      </c>
      <c r="C26" s="64" t="s">
        <v>199</v>
      </c>
      <c r="D26" s="64" t="s">
        <v>200</v>
      </c>
      <c r="E26" s="64" t="s">
        <v>81</v>
      </c>
      <c r="F26" s="64" t="s">
        <v>82</v>
      </c>
      <c r="G26" s="64" t="s">
        <v>201</v>
      </c>
      <c r="H26" s="64" t="s">
        <v>202</v>
      </c>
      <c r="I26" s="65" t="s">
        <v>133</v>
      </c>
      <c r="J26" s="64" t="s">
        <v>203</v>
      </c>
      <c r="K26" s="66" t="s">
        <v>204</v>
      </c>
      <c r="L26" s="65" t="s">
        <v>33</v>
      </c>
      <c r="M26" s="76" t="s">
        <v>205</v>
      </c>
      <c r="N26" s="77" t="s">
        <v>206</v>
      </c>
      <c r="O26" s="64" t="s">
        <v>36</v>
      </c>
      <c r="P26" s="64" t="s">
        <v>37</v>
      </c>
      <c r="Q26" s="64" t="s">
        <v>37</v>
      </c>
      <c r="R26" s="64" t="s">
        <v>36</v>
      </c>
      <c r="S26" s="64" t="s">
        <v>37</v>
      </c>
      <c r="T26" s="64" t="s">
        <v>38</v>
      </c>
      <c r="U26" s="64" t="s">
        <v>39</v>
      </c>
      <c r="V26" s="64" t="s">
        <v>55</v>
      </c>
      <c r="W26" s="68">
        <v>46232</v>
      </c>
    </row>
    <row r="27" spans="1:23" ht="32" x14ac:dyDescent="0.2">
      <c r="A27" s="13">
        <v>26</v>
      </c>
      <c r="B27" s="78" t="s">
        <v>207</v>
      </c>
      <c r="C27" s="76" t="s">
        <v>208</v>
      </c>
      <c r="D27" s="64" t="s">
        <v>200</v>
      </c>
      <c r="E27" s="76" t="s">
        <v>81</v>
      </c>
      <c r="F27" s="64" t="s">
        <v>82</v>
      </c>
      <c r="G27" s="64" t="s">
        <v>209</v>
      </c>
      <c r="H27" s="76" t="s">
        <v>210</v>
      </c>
      <c r="I27" s="79" t="s">
        <v>133</v>
      </c>
      <c r="J27" s="76" t="s">
        <v>211</v>
      </c>
      <c r="K27" s="66" t="s">
        <v>212</v>
      </c>
      <c r="L27" s="65" t="s">
        <v>33</v>
      </c>
      <c r="M27" s="76" t="s">
        <v>213</v>
      </c>
      <c r="N27" s="77" t="s">
        <v>214</v>
      </c>
      <c r="O27" s="64" t="s">
        <v>36</v>
      </c>
      <c r="P27" s="64" t="s">
        <v>37</v>
      </c>
      <c r="Q27" s="64" t="s">
        <v>37</v>
      </c>
      <c r="R27" s="64" t="s">
        <v>36</v>
      </c>
      <c r="S27" s="64" t="s">
        <v>37</v>
      </c>
      <c r="T27" s="64" t="s">
        <v>38</v>
      </c>
      <c r="U27" s="64" t="s">
        <v>39</v>
      </c>
      <c r="V27" s="64" t="s">
        <v>79</v>
      </c>
      <c r="W27" s="68">
        <v>46232</v>
      </c>
    </row>
    <row r="28" spans="1:23" ht="28" x14ac:dyDescent="0.2">
      <c r="A28" s="13">
        <v>27</v>
      </c>
      <c r="B28" s="78" t="s">
        <v>215</v>
      </c>
      <c r="C28" s="76" t="s">
        <v>208</v>
      </c>
      <c r="D28" s="76" t="s">
        <v>216</v>
      </c>
      <c r="E28" s="76" t="s">
        <v>81</v>
      </c>
      <c r="F28" s="76" t="s">
        <v>27</v>
      </c>
      <c r="G28" s="76" t="s">
        <v>217</v>
      </c>
      <c r="H28" s="76" t="s">
        <v>218</v>
      </c>
      <c r="I28" s="79" t="s">
        <v>133</v>
      </c>
      <c r="J28" s="76" t="s">
        <v>219</v>
      </c>
      <c r="K28" s="66" t="s">
        <v>220</v>
      </c>
      <c r="L28" s="65" t="s">
        <v>33</v>
      </c>
      <c r="M28" s="76" t="s">
        <v>221</v>
      </c>
      <c r="N28" s="77" t="s">
        <v>222</v>
      </c>
      <c r="O28" s="64" t="s">
        <v>36</v>
      </c>
      <c r="P28" s="64" t="s">
        <v>36</v>
      </c>
      <c r="Q28" s="64" t="s">
        <v>37</v>
      </c>
      <c r="R28" s="64" t="s">
        <v>36</v>
      </c>
      <c r="S28" s="64" t="s">
        <v>36</v>
      </c>
      <c r="T28" s="64" t="s">
        <v>38</v>
      </c>
      <c r="U28" s="64" t="s">
        <v>39</v>
      </c>
      <c r="V28" s="64" t="s">
        <v>79</v>
      </c>
      <c r="W28" s="68">
        <v>46232</v>
      </c>
    </row>
    <row r="29" spans="1:23" ht="28" x14ac:dyDescent="0.2">
      <c r="A29" s="13">
        <v>28</v>
      </c>
      <c r="B29" s="78" t="s">
        <v>223</v>
      </c>
      <c r="C29" s="76" t="s">
        <v>208</v>
      </c>
      <c r="D29" s="76" t="s">
        <v>224</v>
      </c>
      <c r="E29" s="76" t="s">
        <v>81</v>
      </c>
      <c r="F29" s="76" t="s">
        <v>27</v>
      </c>
      <c r="G29" s="76" t="s">
        <v>225</v>
      </c>
      <c r="H29" s="76" t="s">
        <v>226</v>
      </c>
      <c r="I29" s="79" t="s">
        <v>133</v>
      </c>
      <c r="J29" s="76" t="s">
        <v>219</v>
      </c>
      <c r="K29" s="66" t="s">
        <v>227</v>
      </c>
      <c r="L29" s="65" t="s">
        <v>33</v>
      </c>
      <c r="M29" s="76" t="s">
        <v>228</v>
      </c>
      <c r="N29" s="77" t="s">
        <v>229</v>
      </c>
      <c r="O29" s="64" t="s">
        <v>36</v>
      </c>
      <c r="P29" s="64" t="s">
        <v>36</v>
      </c>
      <c r="Q29" s="64" t="s">
        <v>37</v>
      </c>
      <c r="R29" s="64" t="s">
        <v>36</v>
      </c>
      <c r="S29" s="64" t="s">
        <v>36</v>
      </c>
      <c r="T29" s="64" t="s">
        <v>38</v>
      </c>
      <c r="U29" s="64" t="s">
        <v>39</v>
      </c>
      <c r="V29" s="64" t="s">
        <v>79</v>
      </c>
      <c r="W29" s="68">
        <v>46232</v>
      </c>
    </row>
    <row r="30" spans="1:23" ht="48" x14ac:dyDescent="0.2">
      <c r="A30" s="13">
        <v>29</v>
      </c>
      <c r="B30" s="63" t="s">
        <v>230</v>
      </c>
      <c r="C30" s="64" t="s">
        <v>231</v>
      </c>
      <c r="D30" s="64" t="s">
        <v>232</v>
      </c>
      <c r="E30" s="64" t="s">
        <v>81</v>
      </c>
      <c r="F30" s="64" t="s">
        <v>27</v>
      </c>
      <c r="G30" s="64" t="s">
        <v>233</v>
      </c>
      <c r="H30" s="64" t="s">
        <v>234</v>
      </c>
      <c r="I30" s="65" t="s">
        <v>133</v>
      </c>
      <c r="J30" s="64" t="s">
        <v>235</v>
      </c>
      <c r="K30" s="66" t="s">
        <v>236</v>
      </c>
      <c r="L30" s="65" t="s">
        <v>33</v>
      </c>
      <c r="M30" s="64" t="s">
        <v>237</v>
      </c>
      <c r="N30" s="67" t="s">
        <v>238</v>
      </c>
      <c r="O30" s="64" t="s">
        <v>36</v>
      </c>
      <c r="P30" s="64" t="s">
        <v>36</v>
      </c>
      <c r="Q30" s="64" t="s">
        <v>37</v>
      </c>
      <c r="R30" s="64" t="s">
        <v>36</v>
      </c>
      <c r="S30" s="64" t="s">
        <v>37</v>
      </c>
      <c r="T30" s="64" t="s">
        <v>38</v>
      </c>
      <c r="U30" s="64" t="s">
        <v>39</v>
      </c>
      <c r="V30" s="64" t="s">
        <v>55</v>
      </c>
      <c r="W30" s="68">
        <v>46232</v>
      </c>
    </row>
    <row r="31" spans="1:23" ht="61" customHeight="1" x14ac:dyDescent="0.2">
      <c r="A31" s="13">
        <v>30</v>
      </c>
      <c r="B31" s="71" t="s">
        <v>239</v>
      </c>
      <c r="C31" s="72" t="s">
        <v>240</v>
      </c>
      <c r="D31" s="72" t="s">
        <v>241</v>
      </c>
      <c r="E31" s="72" t="s">
        <v>81</v>
      </c>
      <c r="F31" s="72" t="s">
        <v>27</v>
      </c>
      <c r="G31" s="72" t="s">
        <v>242</v>
      </c>
      <c r="H31" s="72" t="s">
        <v>243</v>
      </c>
      <c r="I31" s="73" t="s">
        <v>244</v>
      </c>
      <c r="J31" s="72" t="s">
        <v>245</v>
      </c>
      <c r="K31" s="66" t="s">
        <v>246</v>
      </c>
      <c r="L31" s="72" t="s">
        <v>50</v>
      </c>
      <c r="M31" s="72" t="s">
        <v>247</v>
      </c>
      <c r="N31" s="74" t="s">
        <v>248</v>
      </c>
      <c r="O31" s="64" t="s">
        <v>36</v>
      </c>
      <c r="P31" s="64" t="s">
        <v>36</v>
      </c>
      <c r="Q31" s="64" t="s">
        <v>36</v>
      </c>
      <c r="R31" s="64" t="s">
        <v>37</v>
      </c>
      <c r="S31" s="64" t="s">
        <v>37</v>
      </c>
      <c r="T31" s="64" t="s">
        <v>249</v>
      </c>
      <c r="U31" s="64" t="s">
        <v>39</v>
      </c>
      <c r="V31" s="64" t="s">
        <v>55</v>
      </c>
      <c r="W31" s="68">
        <v>46232</v>
      </c>
    </row>
    <row r="32" spans="1:23" ht="32" x14ac:dyDescent="0.2">
      <c r="A32" s="13">
        <v>31</v>
      </c>
      <c r="B32" s="71" t="s">
        <v>250</v>
      </c>
      <c r="C32" s="72" t="s">
        <v>251</v>
      </c>
      <c r="D32" s="72" t="s">
        <v>252</v>
      </c>
      <c r="E32" s="72" t="s">
        <v>253</v>
      </c>
      <c r="F32" s="72" t="s">
        <v>72</v>
      </c>
      <c r="G32" s="72" t="s">
        <v>254</v>
      </c>
      <c r="H32" s="72" t="s">
        <v>255</v>
      </c>
      <c r="I32" s="73" t="s">
        <v>256</v>
      </c>
      <c r="J32" s="72" t="s">
        <v>257</v>
      </c>
      <c r="K32" s="66" t="s">
        <v>258</v>
      </c>
      <c r="L32" s="72" t="s">
        <v>50</v>
      </c>
      <c r="M32" s="72" t="s">
        <v>259</v>
      </c>
      <c r="N32" s="74" t="s">
        <v>260</v>
      </c>
      <c r="O32" s="64" t="s">
        <v>36</v>
      </c>
      <c r="P32" s="64" t="s">
        <v>36</v>
      </c>
      <c r="Q32" s="64" t="s">
        <v>36</v>
      </c>
      <c r="R32" s="64" t="s">
        <v>37</v>
      </c>
      <c r="S32" s="64" t="s">
        <v>36</v>
      </c>
      <c r="T32" s="64" t="s">
        <v>249</v>
      </c>
      <c r="U32" s="64" t="s">
        <v>39</v>
      </c>
      <c r="V32" s="64" t="s">
        <v>55</v>
      </c>
      <c r="W32" s="68">
        <v>46232</v>
      </c>
    </row>
    <row r="33" spans="1:23" ht="62" customHeight="1" x14ac:dyDescent="0.2">
      <c r="A33" s="13">
        <v>32</v>
      </c>
      <c r="B33" s="63" t="s">
        <v>261</v>
      </c>
      <c r="C33" s="64" t="s">
        <v>262</v>
      </c>
      <c r="D33" s="64" t="s">
        <v>263</v>
      </c>
      <c r="E33" s="64" t="s">
        <v>71</v>
      </c>
      <c r="F33" s="64" t="s">
        <v>72</v>
      </c>
      <c r="G33" s="64" t="s">
        <v>264</v>
      </c>
      <c r="H33" s="64" t="s">
        <v>265</v>
      </c>
      <c r="I33" s="65" t="s">
        <v>256</v>
      </c>
      <c r="J33" s="64" t="s">
        <v>266</v>
      </c>
      <c r="K33" s="66" t="s">
        <v>267</v>
      </c>
      <c r="L33" s="64" t="s">
        <v>103</v>
      </c>
      <c r="M33" s="64" t="s">
        <v>268</v>
      </c>
      <c r="N33" s="67" t="s">
        <v>260</v>
      </c>
      <c r="O33" s="64" t="s">
        <v>36</v>
      </c>
      <c r="P33" s="64" t="s">
        <v>36</v>
      </c>
      <c r="Q33" s="64" t="s">
        <v>36</v>
      </c>
      <c r="R33" s="64" t="s">
        <v>37</v>
      </c>
      <c r="S33" s="64" t="s">
        <v>36</v>
      </c>
      <c r="T33" s="64" t="s">
        <v>249</v>
      </c>
      <c r="U33" s="64" t="s">
        <v>39</v>
      </c>
      <c r="V33" s="64" t="s">
        <v>55</v>
      </c>
      <c r="W33" s="68">
        <v>46232</v>
      </c>
    </row>
    <row r="34" spans="1:23" ht="48" x14ac:dyDescent="0.2">
      <c r="A34" s="13">
        <v>33</v>
      </c>
      <c r="B34" s="71" t="s">
        <v>269</v>
      </c>
      <c r="C34" s="72" t="s">
        <v>270</v>
      </c>
      <c r="D34" s="72" t="s">
        <v>271</v>
      </c>
      <c r="E34" s="72" t="s">
        <v>272</v>
      </c>
      <c r="F34" s="72" t="s">
        <v>27</v>
      </c>
      <c r="G34" s="72" t="s">
        <v>273</v>
      </c>
      <c r="H34" s="72" t="s">
        <v>274</v>
      </c>
      <c r="I34" s="73" t="s">
        <v>275</v>
      </c>
      <c r="J34" s="72" t="s">
        <v>276</v>
      </c>
      <c r="K34" s="66" t="s">
        <v>277</v>
      </c>
      <c r="L34" s="72" t="s">
        <v>33</v>
      </c>
      <c r="M34" s="72" t="s">
        <v>278</v>
      </c>
      <c r="N34" s="74" t="s">
        <v>279</v>
      </c>
      <c r="O34" s="64" t="s">
        <v>36</v>
      </c>
      <c r="P34" s="64" t="s">
        <v>36</v>
      </c>
      <c r="Q34" s="64" t="s">
        <v>36</v>
      </c>
      <c r="R34" s="64" t="s">
        <v>37</v>
      </c>
      <c r="S34" s="64" t="s">
        <v>36</v>
      </c>
      <c r="T34" s="64" t="s">
        <v>249</v>
      </c>
      <c r="U34" s="64" t="s">
        <v>39</v>
      </c>
      <c r="V34" s="64" t="s">
        <v>55</v>
      </c>
      <c r="W34" s="68">
        <v>46232</v>
      </c>
    </row>
    <row r="35" spans="1:23" ht="32" x14ac:dyDescent="0.2">
      <c r="A35" s="13">
        <v>34</v>
      </c>
      <c r="B35" s="71" t="s">
        <v>280</v>
      </c>
      <c r="C35" s="72" t="s">
        <v>128</v>
      </c>
      <c r="D35" s="72" t="s">
        <v>281</v>
      </c>
      <c r="E35" s="72" t="s">
        <v>282</v>
      </c>
      <c r="F35" s="72" t="s">
        <v>27</v>
      </c>
      <c r="G35" s="72" t="s">
        <v>273</v>
      </c>
      <c r="H35" s="72" t="s">
        <v>283</v>
      </c>
      <c r="I35" s="73" t="s">
        <v>284</v>
      </c>
      <c r="J35" s="72" t="s">
        <v>285</v>
      </c>
      <c r="K35" s="66" t="s">
        <v>286</v>
      </c>
      <c r="L35" s="72" t="s">
        <v>50</v>
      </c>
      <c r="M35" s="72" t="s">
        <v>287</v>
      </c>
      <c r="N35" s="74" t="s">
        <v>288</v>
      </c>
      <c r="O35" s="64" t="s">
        <v>36</v>
      </c>
      <c r="P35" s="64" t="s">
        <v>36</v>
      </c>
      <c r="Q35" s="64" t="s">
        <v>36</v>
      </c>
      <c r="R35" s="64" t="s">
        <v>37</v>
      </c>
      <c r="S35" s="64" t="s">
        <v>36</v>
      </c>
      <c r="T35" s="64" t="s">
        <v>249</v>
      </c>
      <c r="U35" s="64" t="s">
        <v>39</v>
      </c>
      <c r="V35" s="64" t="s">
        <v>55</v>
      </c>
      <c r="W35" s="68">
        <v>46232</v>
      </c>
    </row>
    <row r="36" spans="1:23" ht="64" x14ac:dyDescent="0.2">
      <c r="A36" s="13">
        <v>35</v>
      </c>
      <c r="B36" s="63" t="s">
        <v>289</v>
      </c>
      <c r="C36" s="64" t="s">
        <v>290</v>
      </c>
      <c r="D36" s="64" t="s">
        <v>291</v>
      </c>
      <c r="E36" s="64" t="s">
        <v>292</v>
      </c>
      <c r="F36" s="64" t="s">
        <v>27</v>
      </c>
      <c r="G36" s="64" t="s">
        <v>293</v>
      </c>
      <c r="H36" s="64" t="s">
        <v>294</v>
      </c>
      <c r="I36" s="65" t="s">
        <v>295</v>
      </c>
      <c r="J36" s="64" t="s">
        <v>296</v>
      </c>
      <c r="K36" s="66" t="s">
        <v>297</v>
      </c>
      <c r="L36" s="64" t="s">
        <v>50</v>
      </c>
      <c r="M36" s="64" t="s">
        <v>298</v>
      </c>
      <c r="N36" s="67" t="s">
        <v>248</v>
      </c>
      <c r="O36" s="64" t="s">
        <v>36</v>
      </c>
      <c r="P36" s="64" t="s">
        <v>36</v>
      </c>
      <c r="Q36" s="64" t="s">
        <v>36</v>
      </c>
      <c r="R36" s="64" t="s">
        <v>37</v>
      </c>
      <c r="S36" s="64" t="s">
        <v>37</v>
      </c>
      <c r="T36" s="64" t="s">
        <v>249</v>
      </c>
      <c r="U36" s="64" t="s">
        <v>39</v>
      </c>
      <c r="V36" s="64" t="s">
        <v>55</v>
      </c>
      <c r="W36" s="68">
        <v>46232</v>
      </c>
    </row>
    <row r="37" spans="1:23" ht="64" x14ac:dyDescent="0.2">
      <c r="A37" s="13">
        <v>36</v>
      </c>
      <c r="B37" s="63" t="s">
        <v>299</v>
      </c>
      <c r="C37" s="64" t="s">
        <v>251</v>
      </c>
      <c r="D37" s="64" t="s">
        <v>300</v>
      </c>
      <c r="E37" s="64" t="s">
        <v>81</v>
      </c>
      <c r="F37" s="64" t="s">
        <v>82</v>
      </c>
      <c r="G37" s="64" t="s">
        <v>301</v>
      </c>
      <c r="H37" s="64" t="s">
        <v>302</v>
      </c>
      <c r="I37" s="65" t="s">
        <v>303</v>
      </c>
      <c r="J37" s="64" t="s">
        <v>257</v>
      </c>
      <c r="K37" s="66" t="s">
        <v>304</v>
      </c>
      <c r="L37" s="64" t="s">
        <v>103</v>
      </c>
      <c r="M37" s="64" t="s">
        <v>305</v>
      </c>
      <c r="N37" s="67" t="s">
        <v>248</v>
      </c>
      <c r="O37" s="64" t="s">
        <v>36</v>
      </c>
      <c r="P37" s="64" t="s">
        <v>36</v>
      </c>
      <c r="Q37" s="64" t="s">
        <v>36</v>
      </c>
      <c r="R37" s="64" t="s">
        <v>37</v>
      </c>
      <c r="S37" s="64" t="s">
        <v>37</v>
      </c>
      <c r="T37" s="64" t="s">
        <v>249</v>
      </c>
      <c r="U37" s="64" t="s">
        <v>39</v>
      </c>
      <c r="V37" s="64" t="s">
        <v>40</v>
      </c>
      <c r="W37" s="68">
        <v>46232</v>
      </c>
    </row>
    <row r="38" spans="1:23" ht="48" x14ac:dyDescent="0.2">
      <c r="A38" s="13">
        <v>37</v>
      </c>
      <c r="B38" s="63" t="s">
        <v>306</v>
      </c>
      <c r="C38" s="64" t="s">
        <v>262</v>
      </c>
      <c r="D38" s="64" t="s">
        <v>307</v>
      </c>
      <c r="E38" s="64" t="s">
        <v>81</v>
      </c>
      <c r="F38" s="64" t="s">
        <v>82</v>
      </c>
      <c r="G38" s="64" t="s">
        <v>293</v>
      </c>
      <c r="H38" s="64" t="s">
        <v>308</v>
      </c>
      <c r="I38" s="65" t="s">
        <v>309</v>
      </c>
      <c r="J38" s="64" t="s">
        <v>310</v>
      </c>
      <c r="K38" s="66" t="s">
        <v>311</v>
      </c>
      <c r="L38" s="64" t="s">
        <v>50</v>
      </c>
      <c r="M38" s="64" t="s">
        <v>312</v>
      </c>
      <c r="N38" s="67" t="s">
        <v>248</v>
      </c>
      <c r="O38" s="64" t="s">
        <v>36</v>
      </c>
      <c r="P38" s="64" t="s">
        <v>36</v>
      </c>
      <c r="Q38" s="64" t="s">
        <v>36</v>
      </c>
      <c r="R38" s="64" t="s">
        <v>37</v>
      </c>
      <c r="S38" s="64" t="s">
        <v>37</v>
      </c>
      <c r="T38" s="64" t="s">
        <v>249</v>
      </c>
      <c r="U38" s="64" t="s">
        <v>39</v>
      </c>
      <c r="V38" s="64" t="s">
        <v>55</v>
      </c>
      <c r="W38" s="68">
        <v>46232</v>
      </c>
    </row>
    <row r="39" spans="1:23" ht="32" x14ac:dyDescent="0.2">
      <c r="A39" s="13">
        <v>38</v>
      </c>
      <c r="B39" s="71" t="s">
        <v>313</v>
      </c>
      <c r="C39" s="72" t="s">
        <v>314</v>
      </c>
      <c r="D39" s="72" t="s">
        <v>315</v>
      </c>
      <c r="E39" s="72" t="s">
        <v>316</v>
      </c>
      <c r="F39" s="72" t="s">
        <v>82</v>
      </c>
      <c r="G39" s="72" t="s">
        <v>317</v>
      </c>
      <c r="H39" s="72" t="s">
        <v>318</v>
      </c>
      <c r="I39" s="73" t="s">
        <v>186</v>
      </c>
      <c r="J39" s="72" t="s">
        <v>134</v>
      </c>
      <c r="K39" s="66" t="s">
        <v>319</v>
      </c>
      <c r="L39" s="72" t="s">
        <v>103</v>
      </c>
      <c r="M39" s="72" t="s">
        <v>320</v>
      </c>
      <c r="N39" s="74" t="s">
        <v>248</v>
      </c>
      <c r="O39" s="64" t="s">
        <v>36</v>
      </c>
      <c r="P39" s="64" t="s">
        <v>36</v>
      </c>
      <c r="Q39" s="64" t="s">
        <v>36</v>
      </c>
      <c r="R39" s="64" t="s">
        <v>37</v>
      </c>
      <c r="S39" s="64" t="s">
        <v>37</v>
      </c>
      <c r="T39" s="64" t="s">
        <v>249</v>
      </c>
      <c r="U39" s="64" t="s">
        <v>126</v>
      </c>
      <c r="V39" s="64" t="s">
        <v>40</v>
      </c>
      <c r="W39" s="68">
        <v>46232</v>
      </c>
    </row>
    <row r="40" spans="1:23" ht="16" x14ac:dyDescent="0.2">
      <c r="A40" s="13">
        <v>39</v>
      </c>
      <c r="B40" s="71" t="s">
        <v>321</v>
      </c>
      <c r="C40" s="72" t="s">
        <v>322</v>
      </c>
      <c r="D40" s="72" t="s">
        <v>323</v>
      </c>
      <c r="E40" s="72" t="s">
        <v>81</v>
      </c>
      <c r="F40" s="72" t="s">
        <v>27</v>
      </c>
      <c r="G40" s="72" t="s">
        <v>186</v>
      </c>
      <c r="H40" s="72" t="s">
        <v>324</v>
      </c>
      <c r="I40" s="73" t="s">
        <v>186</v>
      </c>
      <c r="J40" s="72" t="s">
        <v>134</v>
      </c>
      <c r="K40" s="66" t="s">
        <v>325</v>
      </c>
      <c r="L40" s="72" t="s">
        <v>33</v>
      </c>
      <c r="M40" s="72" t="s">
        <v>326</v>
      </c>
      <c r="N40" s="74" t="s">
        <v>327</v>
      </c>
      <c r="O40" s="64" t="s">
        <v>36</v>
      </c>
      <c r="P40" s="64" t="s">
        <v>36</v>
      </c>
      <c r="Q40" s="64" t="s">
        <v>36</v>
      </c>
      <c r="R40" s="64" t="s">
        <v>36</v>
      </c>
      <c r="S40" s="64" t="s">
        <v>37</v>
      </c>
      <c r="T40" s="64" t="s">
        <v>249</v>
      </c>
      <c r="U40" s="64" t="s">
        <v>328</v>
      </c>
      <c r="V40" s="64" t="s">
        <v>40</v>
      </c>
      <c r="W40" s="68">
        <v>46232</v>
      </c>
    </row>
    <row r="41" spans="1:23" ht="48" x14ac:dyDescent="0.2">
      <c r="A41" s="13">
        <v>40</v>
      </c>
      <c r="B41" s="71" t="s">
        <v>329</v>
      </c>
      <c r="C41" s="72" t="s">
        <v>330</v>
      </c>
      <c r="D41" s="72" t="s">
        <v>331</v>
      </c>
      <c r="E41" s="72" t="s">
        <v>81</v>
      </c>
      <c r="F41" s="72" t="s">
        <v>72</v>
      </c>
      <c r="G41" s="72" t="s">
        <v>332</v>
      </c>
      <c r="H41" s="72" t="s">
        <v>333</v>
      </c>
      <c r="I41" s="73" t="s">
        <v>334</v>
      </c>
      <c r="J41" s="72" t="s">
        <v>134</v>
      </c>
      <c r="K41" s="66" t="s">
        <v>335</v>
      </c>
      <c r="L41" s="72" t="s">
        <v>103</v>
      </c>
      <c r="M41" s="72" t="s">
        <v>336</v>
      </c>
      <c r="N41" s="74" t="s">
        <v>337</v>
      </c>
      <c r="O41" s="64" t="s">
        <v>36</v>
      </c>
      <c r="P41" s="64" t="s">
        <v>36</v>
      </c>
      <c r="Q41" s="64" t="s">
        <v>36</v>
      </c>
      <c r="R41" s="64" t="s">
        <v>36</v>
      </c>
      <c r="S41" s="64" t="s">
        <v>37</v>
      </c>
      <c r="T41" s="64" t="s">
        <v>249</v>
      </c>
      <c r="U41" s="64" t="s">
        <v>126</v>
      </c>
      <c r="V41" s="64" t="s">
        <v>79</v>
      </c>
      <c r="W41" s="68">
        <v>46232</v>
      </c>
    </row>
    <row r="42" spans="1:23" ht="32" x14ac:dyDescent="0.2">
      <c r="A42" s="13">
        <v>41</v>
      </c>
      <c r="B42" s="71" t="s">
        <v>338</v>
      </c>
      <c r="C42" s="72" t="s">
        <v>339</v>
      </c>
      <c r="D42" s="72" t="s">
        <v>315</v>
      </c>
      <c r="E42" s="72" t="s">
        <v>81</v>
      </c>
      <c r="F42" s="72" t="s">
        <v>82</v>
      </c>
      <c r="G42" s="72" t="s">
        <v>340</v>
      </c>
      <c r="H42" s="72" t="s">
        <v>341</v>
      </c>
      <c r="I42" s="73" t="s">
        <v>342</v>
      </c>
      <c r="J42" s="72" t="s">
        <v>343</v>
      </c>
      <c r="K42" s="66" t="s">
        <v>344</v>
      </c>
      <c r="L42" s="72" t="s">
        <v>50</v>
      </c>
      <c r="M42" s="72" t="s">
        <v>345</v>
      </c>
      <c r="N42" s="74" t="s">
        <v>248</v>
      </c>
      <c r="O42" s="64" t="s">
        <v>36</v>
      </c>
      <c r="P42" s="64" t="s">
        <v>36</v>
      </c>
      <c r="Q42" s="64" t="s">
        <v>36</v>
      </c>
      <c r="R42" s="64" t="s">
        <v>37</v>
      </c>
      <c r="S42" s="64" t="s">
        <v>37</v>
      </c>
      <c r="T42" s="64" t="s">
        <v>249</v>
      </c>
      <c r="U42" s="64" t="s">
        <v>126</v>
      </c>
      <c r="V42" s="64" t="s">
        <v>55</v>
      </c>
      <c r="W42" s="68">
        <v>46232</v>
      </c>
    </row>
    <row r="43" spans="1:23" ht="32" x14ac:dyDescent="0.2">
      <c r="A43" s="13">
        <v>42</v>
      </c>
      <c r="B43" s="71" t="s">
        <v>346</v>
      </c>
      <c r="C43" s="72" t="s">
        <v>262</v>
      </c>
      <c r="D43" s="72" t="s">
        <v>252</v>
      </c>
      <c r="E43" s="72" t="s">
        <v>71</v>
      </c>
      <c r="F43" s="72" t="s">
        <v>72</v>
      </c>
      <c r="G43" s="72" t="s">
        <v>254</v>
      </c>
      <c r="H43" s="72" t="s">
        <v>347</v>
      </c>
      <c r="I43" s="73" t="s">
        <v>256</v>
      </c>
      <c r="J43" s="72" t="s">
        <v>266</v>
      </c>
      <c r="K43" s="66" t="s">
        <v>348</v>
      </c>
      <c r="L43" s="72" t="s">
        <v>103</v>
      </c>
      <c r="M43" s="72" t="s">
        <v>349</v>
      </c>
      <c r="N43" s="74" t="s">
        <v>260</v>
      </c>
      <c r="O43" s="64" t="s">
        <v>36</v>
      </c>
      <c r="P43" s="64" t="s">
        <v>36</v>
      </c>
      <c r="Q43" s="64" t="s">
        <v>36</v>
      </c>
      <c r="R43" s="64" t="s">
        <v>37</v>
      </c>
      <c r="S43" s="64" t="s">
        <v>36</v>
      </c>
      <c r="T43" s="64" t="s">
        <v>249</v>
      </c>
      <c r="U43" s="64" t="s">
        <v>39</v>
      </c>
      <c r="V43" s="64" t="s">
        <v>55</v>
      </c>
      <c r="W43" s="68">
        <v>46232</v>
      </c>
    </row>
    <row r="44" spans="1:23" ht="32" x14ac:dyDescent="0.2">
      <c r="A44" s="13">
        <v>43</v>
      </c>
      <c r="B44" s="71" t="s">
        <v>350</v>
      </c>
      <c r="C44" s="72" t="s">
        <v>262</v>
      </c>
      <c r="D44" s="72" t="s">
        <v>252</v>
      </c>
      <c r="E44" s="72" t="s">
        <v>71</v>
      </c>
      <c r="F44" s="72" t="s">
        <v>72</v>
      </c>
      <c r="G44" s="72" t="s">
        <v>254</v>
      </c>
      <c r="H44" s="72" t="s">
        <v>347</v>
      </c>
      <c r="I44" s="73" t="s">
        <v>256</v>
      </c>
      <c r="J44" s="72" t="s">
        <v>266</v>
      </c>
      <c r="K44" s="66" t="s">
        <v>351</v>
      </c>
      <c r="L44" s="72" t="s">
        <v>33</v>
      </c>
      <c r="M44" s="72" t="s">
        <v>352</v>
      </c>
      <c r="N44" s="74" t="s">
        <v>260</v>
      </c>
      <c r="O44" s="64" t="s">
        <v>36</v>
      </c>
      <c r="P44" s="64" t="s">
        <v>36</v>
      </c>
      <c r="Q44" s="64" t="s">
        <v>36</v>
      </c>
      <c r="R44" s="64" t="s">
        <v>37</v>
      </c>
      <c r="S44" s="64" t="s">
        <v>36</v>
      </c>
      <c r="T44" s="64" t="s">
        <v>249</v>
      </c>
      <c r="U44" s="64" t="s">
        <v>39</v>
      </c>
      <c r="V44" s="64" t="s">
        <v>55</v>
      </c>
      <c r="W44" s="68">
        <v>46232</v>
      </c>
    </row>
    <row r="45" spans="1:23" ht="32" x14ac:dyDescent="0.2">
      <c r="A45" s="13">
        <v>44</v>
      </c>
      <c r="B45" s="71" t="s">
        <v>353</v>
      </c>
      <c r="C45" s="72" t="s">
        <v>262</v>
      </c>
      <c r="D45" s="72" t="s">
        <v>252</v>
      </c>
      <c r="E45" s="72" t="s">
        <v>71</v>
      </c>
      <c r="F45" s="72" t="s">
        <v>72</v>
      </c>
      <c r="G45" s="72" t="s">
        <v>254</v>
      </c>
      <c r="H45" s="72" t="s">
        <v>347</v>
      </c>
      <c r="I45" s="73" t="s">
        <v>256</v>
      </c>
      <c r="J45" s="72" t="s">
        <v>266</v>
      </c>
      <c r="K45" s="66" t="s">
        <v>354</v>
      </c>
      <c r="L45" s="72" t="s">
        <v>33</v>
      </c>
      <c r="M45" s="72" t="s">
        <v>355</v>
      </c>
      <c r="N45" s="74" t="s">
        <v>260</v>
      </c>
      <c r="O45" s="64" t="s">
        <v>36</v>
      </c>
      <c r="P45" s="64" t="s">
        <v>36</v>
      </c>
      <c r="Q45" s="64" t="s">
        <v>36</v>
      </c>
      <c r="R45" s="64" t="s">
        <v>37</v>
      </c>
      <c r="S45" s="64" t="s">
        <v>36</v>
      </c>
      <c r="T45" s="64" t="s">
        <v>249</v>
      </c>
      <c r="U45" s="64" t="s">
        <v>39</v>
      </c>
      <c r="V45" s="64" t="s">
        <v>55</v>
      </c>
      <c r="W45" s="68">
        <v>46232</v>
      </c>
    </row>
    <row r="46" spans="1:23" ht="32" x14ac:dyDescent="0.2">
      <c r="A46" s="13">
        <v>45</v>
      </c>
      <c r="B46" s="71" t="s">
        <v>356</v>
      </c>
      <c r="C46" s="72" t="s">
        <v>357</v>
      </c>
      <c r="D46" s="72" t="s">
        <v>358</v>
      </c>
      <c r="E46" s="72" t="s">
        <v>81</v>
      </c>
      <c r="F46" s="72" t="s">
        <v>186</v>
      </c>
      <c r="G46" s="72" t="s">
        <v>359</v>
      </c>
      <c r="H46" s="72" t="s">
        <v>360</v>
      </c>
      <c r="I46" s="73" t="s">
        <v>186</v>
      </c>
      <c r="J46" s="72" t="s">
        <v>134</v>
      </c>
      <c r="K46" s="66" t="s">
        <v>361</v>
      </c>
      <c r="L46" s="65" t="s">
        <v>33</v>
      </c>
      <c r="M46" s="72" t="s">
        <v>362</v>
      </c>
      <c r="N46" s="74" t="s">
        <v>363</v>
      </c>
      <c r="O46" s="64" t="s">
        <v>36</v>
      </c>
      <c r="P46" s="64" t="s">
        <v>36</v>
      </c>
      <c r="Q46" s="64" t="s">
        <v>36</v>
      </c>
      <c r="R46" s="64" t="s">
        <v>36</v>
      </c>
      <c r="S46" s="64" t="s">
        <v>37</v>
      </c>
      <c r="T46" s="64" t="s">
        <v>249</v>
      </c>
      <c r="U46" s="64" t="s">
        <v>328</v>
      </c>
      <c r="V46" s="64" t="s">
        <v>40</v>
      </c>
      <c r="W46" s="68">
        <v>46232</v>
      </c>
    </row>
    <row r="47" spans="1:23" ht="48" x14ac:dyDescent="0.2">
      <c r="A47" s="13">
        <v>46</v>
      </c>
      <c r="B47" s="63" t="s">
        <v>364</v>
      </c>
      <c r="C47" s="64" t="s">
        <v>365</v>
      </c>
      <c r="D47" s="64" t="s">
        <v>366</v>
      </c>
      <c r="E47" s="64" t="s">
        <v>81</v>
      </c>
      <c r="F47" s="64" t="s">
        <v>72</v>
      </c>
      <c r="G47" s="64" t="s">
        <v>367</v>
      </c>
      <c r="H47" s="64" t="s">
        <v>368</v>
      </c>
      <c r="I47" s="65" t="s">
        <v>369</v>
      </c>
      <c r="J47" s="64" t="s">
        <v>370</v>
      </c>
      <c r="K47" s="66" t="s">
        <v>371</v>
      </c>
      <c r="L47" s="64" t="s">
        <v>33</v>
      </c>
      <c r="M47" s="72" t="s">
        <v>372</v>
      </c>
      <c r="N47" s="67" t="s">
        <v>337</v>
      </c>
      <c r="O47" s="64" t="s">
        <v>36</v>
      </c>
      <c r="P47" s="64" t="s">
        <v>36</v>
      </c>
      <c r="Q47" s="64" t="s">
        <v>36</v>
      </c>
      <c r="R47" s="64" t="s">
        <v>36</v>
      </c>
      <c r="S47" s="64" t="s">
        <v>37</v>
      </c>
      <c r="T47" s="64" t="s">
        <v>373</v>
      </c>
      <c r="U47" s="64" t="s">
        <v>54</v>
      </c>
      <c r="V47" s="64" t="s">
        <v>55</v>
      </c>
      <c r="W47" s="68">
        <v>46232</v>
      </c>
    </row>
    <row r="48" spans="1:23" ht="64" x14ac:dyDescent="0.2">
      <c r="A48" s="13">
        <v>47</v>
      </c>
      <c r="B48" s="63" t="s">
        <v>374</v>
      </c>
      <c r="C48" s="64" t="s">
        <v>375</v>
      </c>
      <c r="D48" s="64" t="s">
        <v>376</v>
      </c>
      <c r="E48" s="64" t="s">
        <v>81</v>
      </c>
      <c r="F48" s="64" t="s">
        <v>82</v>
      </c>
      <c r="G48" s="64" t="s">
        <v>83</v>
      </c>
      <c r="H48" s="64" t="s">
        <v>88</v>
      </c>
      <c r="I48" s="65" t="s">
        <v>369</v>
      </c>
      <c r="J48" s="64" t="s">
        <v>377</v>
      </c>
      <c r="K48" s="66" t="s">
        <v>378</v>
      </c>
      <c r="L48" s="64" t="s">
        <v>33</v>
      </c>
      <c r="M48" s="64" t="s">
        <v>379</v>
      </c>
      <c r="N48" s="67" t="s">
        <v>78</v>
      </c>
      <c r="O48" s="64" t="s">
        <v>36</v>
      </c>
      <c r="P48" s="64" t="s">
        <v>37</v>
      </c>
      <c r="Q48" s="64" t="s">
        <v>36</v>
      </c>
      <c r="R48" s="64" t="s">
        <v>36</v>
      </c>
      <c r="S48" s="64" t="s">
        <v>37</v>
      </c>
      <c r="T48" s="64" t="s">
        <v>373</v>
      </c>
      <c r="U48" s="64" t="s">
        <v>54</v>
      </c>
      <c r="V48" s="64" t="s">
        <v>79</v>
      </c>
      <c r="W48" s="68">
        <v>46232</v>
      </c>
    </row>
    <row r="49" spans="1:25" ht="48" x14ac:dyDescent="0.2">
      <c r="A49" s="13">
        <v>48</v>
      </c>
      <c r="B49" s="63" t="s">
        <v>380</v>
      </c>
      <c r="C49" s="64" t="s">
        <v>381</v>
      </c>
      <c r="D49" s="64" t="s">
        <v>382</v>
      </c>
      <c r="E49" s="64" t="s">
        <v>81</v>
      </c>
      <c r="F49" s="64" t="s">
        <v>82</v>
      </c>
      <c r="G49" s="64" t="s">
        <v>383</v>
      </c>
      <c r="H49" s="64" t="s">
        <v>384</v>
      </c>
      <c r="I49" s="65" t="s">
        <v>369</v>
      </c>
      <c r="J49" s="64" t="s">
        <v>385</v>
      </c>
      <c r="K49" s="66" t="s">
        <v>386</v>
      </c>
      <c r="L49" s="64" t="s">
        <v>33</v>
      </c>
      <c r="M49" s="64" t="s">
        <v>387</v>
      </c>
      <c r="N49" s="67" t="s">
        <v>248</v>
      </c>
      <c r="O49" s="64" t="s">
        <v>36</v>
      </c>
      <c r="P49" s="64" t="s">
        <v>36</v>
      </c>
      <c r="Q49" s="64" t="s">
        <v>36</v>
      </c>
      <c r="R49" s="64" t="s">
        <v>37</v>
      </c>
      <c r="S49" s="64" t="s">
        <v>37</v>
      </c>
      <c r="T49" s="64" t="s">
        <v>373</v>
      </c>
      <c r="U49" s="64" t="s">
        <v>54</v>
      </c>
      <c r="V49" s="64" t="s">
        <v>55</v>
      </c>
      <c r="W49" s="68">
        <v>46232</v>
      </c>
    </row>
    <row r="50" spans="1:25" ht="132" customHeight="1" x14ac:dyDescent="0.2">
      <c r="A50" s="13">
        <v>49</v>
      </c>
      <c r="B50" s="63" t="s">
        <v>388</v>
      </c>
      <c r="C50" s="64" t="s">
        <v>389</v>
      </c>
      <c r="D50" s="64" t="s">
        <v>390</v>
      </c>
      <c r="E50" s="64" t="s">
        <v>391</v>
      </c>
      <c r="F50" s="64" t="s">
        <v>72</v>
      </c>
      <c r="G50" s="64" t="s">
        <v>359</v>
      </c>
      <c r="H50" s="64" t="s">
        <v>392</v>
      </c>
      <c r="I50" s="65" t="s">
        <v>393</v>
      </c>
      <c r="J50" s="64" t="s">
        <v>359</v>
      </c>
      <c r="K50" s="66" t="s">
        <v>394</v>
      </c>
      <c r="L50" s="64" t="s">
        <v>103</v>
      </c>
      <c r="M50" s="72" t="s">
        <v>395</v>
      </c>
      <c r="N50" s="67" t="s">
        <v>396</v>
      </c>
      <c r="O50" s="64" t="s">
        <v>36</v>
      </c>
      <c r="P50" s="64" t="s">
        <v>36</v>
      </c>
      <c r="Q50" s="64" t="s">
        <v>36</v>
      </c>
      <c r="R50" s="64" t="s">
        <v>37</v>
      </c>
      <c r="S50" s="64" t="s">
        <v>36</v>
      </c>
      <c r="T50" s="64" t="s">
        <v>373</v>
      </c>
      <c r="U50" s="64" t="s">
        <v>397</v>
      </c>
      <c r="V50" s="64" t="s">
        <v>40</v>
      </c>
      <c r="W50" s="68">
        <v>46232</v>
      </c>
    </row>
    <row r="51" spans="1:25" ht="168" customHeight="1" x14ac:dyDescent="0.2">
      <c r="A51" s="13">
        <v>50</v>
      </c>
      <c r="B51" s="63" t="s">
        <v>398</v>
      </c>
      <c r="C51" s="64" t="s">
        <v>399</v>
      </c>
      <c r="D51" s="64" t="s">
        <v>400</v>
      </c>
      <c r="E51" s="64" t="s">
        <v>81</v>
      </c>
      <c r="F51" s="64" t="s">
        <v>27</v>
      </c>
      <c r="G51" s="64" t="s">
        <v>401</v>
      </c>
      <c r="H51" s="64" t="s">
        <v>402</v>
      </c>
      <c r="I51" s="65" t="s">
        <v>186</v>
      </c>
      <c r="J51" s="64" t="s">
        <v>403</v>
      </c>
      <c r="K51" s="66" t="s">
        <v>404</v>
      </c>
      <c r="L51" s="64" t="s">
        <v>50</v>
      </c>
      <c r="M51" s="64" t="s">
        <v>405</v>
      </c>
      <c r="N51" s="67" t="s">
        <v>406</v>
      </c>
      <c r="O51" s="64" t="s">
        <v>36</v>
      </c>
      <c r="P51" s="64" t="s">
        <v>36</v>
      </c>
      <c r="Q51" s="64" t="s">
        <v>37</v>
      </c>
      <c r="R51" s="64" t="s">
        <v>36</v>
      </c>
      <c r="S51" s="64" t="s">
        <v>37</v>
      </c>
      <c r="T51" s="64" t="s">
        <v>38</v>
      </c>
      <c r="U51" s="64" t="s">
        <v>39</v>
      </c>
      <c r="V51" s="64" t="s">
        <v>79</v>
      </c>
      <c r="W51" s="68">
        <v>46232</v>
      </c>
      <c r="X51" s="9"/>
      <c r="Y51"/>
    </row>
    <row r="52" spans="1:25" ht="123" customHeight="1" x14ac:dyDescent="0.2">
      <c r="A52" s="13">
        <v>51</v>
      </c>
      <c r="B52" s="63" t="s">
        <v>407</v>
      </c>
      <c r="C52" s="64" t="s">
        <v>408</v>
      </c>
      <c r="D52" s="64" t="s">
        <v>409</v>
      </c>
      <c r="E52" s="64" t="s">
        <v>81</v>
      </c>
      <c r="F52" s="64" t="s">
        <v>27</v>
      </c>
      <c r="G52" s="64" t="s">
        <v>410</v>
      </c>
      <c r="H52" s="64" t="s">
        <v>411</v>
      </c>
      <c r="I52" s="65" t="s">
        <v>133</v>
      </c>
      <c r="J52" s="64" t="s">
        <v>412</v>
      </c>
      <c r="K52" s="66" t="s">
        <v>413</v>
      </c>
      <c r="L52" s="64" t="s">
        <v>33</v>
      </c>
      <c r="M52" s="64" t="s">
        <v>414</v>
      </c>
      <c r="N52" s="67" t="s">
        <v>105</v>
      </c>
      <c r="O52" s="64" t="s">
        <v>36</v>
      </c>
      <c r="P52" s="64" t="s">
        <v>37</v>
      </c>
      <c r="Q52" s="64" t="s">
        <v>36</v>
      </c>
      <c r="R52" s="64" t="s">
        <v>36</v>
      </c>
      <c r="S52" s="64" t="s">
        <v>37</v>
      </c>
      <c r="T52" s="64" t="s">
        <v>38</v>
      </c>
      <c r="U52" s="64" t="s">
        <v>39</v>
      </c>
      <c r="V52" s="64" t="s">
        <v>55</v>
      </c>
      <c r="W52" s="68">
        <v>46232</v>
      </c>
    </row>
    <row r="53" spans="1:25" ht="16" x14ac:dyDescent="0.2">
      <c r="A53" s="13"/>
      <c r="B53" s="19"/>
      <c r="C53" s="2"/>
      <c r="D53" s="2"/>
      <c r="E53" s="2"/>
      <c r="F53" s="2"/>
      <c r="G53" s="2"/>
      <c r="H53" s="2"/>
      <c r="I53" s="2"/>
      <c r="J53" s="2"/>
      <c r="K53" s="122"/>
      <c r="L53" s="2"/>
      <c r="M53" s="2"/>
      <c r="N53" s="2"/>
      <c r="O53" s="9"/>
      <c r="P53" s="9"/>
      <c r="Q53" s="9"/>
      <c r="R53" s="9"/>
    </row>
    <row r="54" spans="1:25" x14ac:dyDescent="0.2">
      <c r="B54" s="19"/>
      <c r="C54" s="2"/>
      <c r="D54" s="2"/>
      <c r="E54" s="2"/>
      <c r="F54" s="2"/>
      <c r="G54" s="2"/>
      <c r="H54" s="2"/>
      <c r="I54" s="20"/>
      <c r="J54" s="2"/>
      <c r="L54" s="2"/>
      <c r="M54" s="2"/>
      <c r="N54" s="2"/>
    </row>
    <row r="55" spans="1:25" x14ac:dyDescent="0.2">
      <c r="B55" s="19"/>
      <c r="C55" s="2"/>
      <c r="D55" s="2"/>
      <c r="E55" s="2"/>
      <c r="F55" s="2"/>
      <c r="G55" s="2"/>
      <c r="H55" s="2"/>
      <c r="I55" s="20"/>
      <c r="J55" s="2"/>
      <c r="L55" s="2"/>
      <c r="M55" s="2"/>
      <c r="N55" s="2"/>
    </row>
    <row r="56" spans="1:25" x14ac:dyDescent="0.2">
      <c r="B56" s="19"/>
      <c r="C56" s="2"/>
      <c r="D56" s="2"/>
      <c r="E56" s="2"/>
      <c r="F56" s="2"/>
      <c r="G56" s="2"/>
      <c r="H56" s="2"/>
      <c r="I56" s="20"/>
      <c r="J56" s="2"/>
      <c r="L56" s="2"/>
      <c r="M56" s="2"/>
      <c r="N56" s="2"/>
    </row>
    <row r="57" spans="1:25" x14ac:dyDescent="0.2">
      <c r="B57" s="19"/>
      <c r="C57" s="2"/>
      <c r="D57" s="2"/>
      <c r="E57" s="2"/>
      <c r="F57" s="2"/>
      <c r="G57" s="2"/>
      <c r="H57" s="2"/>
      <c r="I57" s="20"/>
      <c r="J57" s="2"/>
      <c r="L57" s="2"/>
      <c r="M57" s="2"/>
      <c r="N57" s="2"/>
    </row>
    <row r="58" spans="1:25" x14ac:dyDescent="0.2">
      <c r="B58" s="19"/>
      <c r="C58" s="2"/>
      <c r="D58" s="2"/>
      <c r="E58" s="2"/>
      <c r="F58" s="2"/>
      <c r="G58" s="2"/>
      <c r="H58" s="2"/>
      <c r="I58" s="20"/>
      <c r="J58" s="2"/>
      <c r="L58" s="2"/>
      <c r="M58" s="2"/>
      <c r="N58" s="2"/>
    </row>
    <row r="59" spans="1:25" x14ac:dyDescent="0.2">
      <c r="B59" s="19"/>
      <c r="C59" s="2"/>
      <c r="D59" s="2"/>
      <c r="E59" s="2"/>
      <c r="F59" s="2"/>
      <c r="G59" s="2"/>
      <c r="H59" s="2"/>
      <c r="I59" s="20"/>
      <c r="J59" s="2"/>
      <c r="L59" s="2"/>
      <c r="M59" s="2"/>
      <c r="N59" s="2"/>
    </row>
    <row r="60" spans="1:25" x14ac:dyDescent="0.2">
      <c r="B60" s="19"/>
      <c r="C60" s="2"/>
      <c r="D60" s="2"/>
      <c r="E60" s="2"/>
      <c r="F60" s="2"/>
      <c r="G60" s="2"/>
      <c r="H60" s="2"/>
      <c r="I60" s="20"/>
      <c r="J60" s="2"/>
      <c r="L60" s="2"/>
      <c r="M60" s="2"/>
      <c r="N60" s="2"/>
    </row>
    <row r="61" spans="1:25" x14ac:dyDescent="0.2">
      <c r="B61" s="19"/>
      <c r="C61" s="2"/>
      <c r="D61" s="2"/>
      <c r="E61" s="2"/>
      <c r="F61" s="2"/>
      <c r="G61" s="2"/>
      <c r="H61" s="2"/>
      <c r="I61" s="20"/>
      <c r="J61" s="2"/>
      <c r="L61" s="2"/>
      <c r="M61" s="2"/>
      <c r="N61" s="2"/>
    </row>
    <row r="62" spans="1:25" x14ac:dyDescent="0.2">
      <c r="B62" s="19"/>
      <c r="C62" s="2"/>
      <c r="D62" s="2"/>
      <c r="E62" s="2"/>
      <c r="F62" s="2"/>
      <c r="G62" s="2"/>
      <c r="H62" s="2"/>
      <c r="I62" s="20"/>
      <c r="J62" s="2"/>
      <c r="L62" s="2"/>
      <c r="M62" s="2"/>
      <c r="N62" s="2"/>
    </row>
    <row r="63" spans="1:25" x14ac:dyDescent="0.2">
      <c r="B63" s="19"/>
      <c r="C63" s="2"/>
      <c r="D63" s="2"/>
      <c r="E63" s="2"/>
      <c r="F63" s="2"/>
      <c r="G63" s="2"/>
      <c r="H63" s="2"/>
      <c r="I63" s="20"/>
      <c r="J63" s="2"/>
      <c r="L63" s="2"/>
      <c r="M63" s="2"/>
      <c r="N63" s="2"/>
    </row>
    <row r="64" spans="1:25" x14ac:dyDescent="0.2">
      <c r="B64" s="19"/>
      <c r="C64" s="2"/>
      <c r="D64" s="2"/>
      <c r="E64" s="2"/>
      <c r="F64" s="2"/>
      <c r="G64" s="2"/>
      <c r="H64" s="2"/>
      <c r="I64" s="20"/>
      <c r="J64" s="2"/>
      <c r="L64" s="2"/>
      <c r="M64" s="2"/>
      <c r="N64" s="2"/>
    </row>
    <row r="65" spans="2:14" x14ac:dyDescent="0.2">
      <c r="B65" s="19"/>
      <c r="C65" s="2"/>
      <c r="D65" s="2"/>
      <c r="E65" s="2"/>
      <c r="F65" s="2"/>
      <c r="G65" s="2"/>
      <c r="H65" s="2"/>
      <c r="I65" s="20"/>
      <c r="J65" s="2"/>
      <c r="L65" s="2"/>
      <c r="M65" s="2"/>
      <c r="N65" s="2"/>
    </row>
    <row r="66" spans="2:14" x14ac:dyDescent="0.2">
      <c r="B66" s="19"/>
      <c r="C66" s="2"/>
      <c r="D66" s="2"/>
      <c r="E66" s="2"/>
      <c r="F66" s="2"/>
      <c r="G66" s="2"/>
      <c r="H66" s="2"/>
      <c r="I66" s="20"/>
      <c r="J66" s="2"/>
      <c r="L66" s="2"/>
      <c r="M66" s="2"/>
      <c r="N66" s="2"/>
    </row>
    <row r="67" spans="2:14" x14ac:dyDescent="0.2">
      <c r="B67" s="19"/>
      <c r="C67" s="2"/>
      <c r="D67" s="2"/>
      <c r="E67" s="2"/>
      <c r="F67" s="2"/>
      <c r="G67" s="2"/>
      <c r="H67" s="2"/>
      <c r="I67" s="20"/>
      <c r="J67" s="2"/>
      <c r="L67" s="2"/>
      <c r="M67" s="2"/>
      <c r="N67" s="2"/>
    </row>
    <row r="68" spans="2:14" x14ac:dyDescent="0.2">
      <c r="B68" s="19"/>
      <c r="C68" s="2"/>
      <c r="D68" s="2"/>
      <c r="E68" s="2"/>
      <c r="F68" s="2"/>
      <c r="G68" s="2"/>
      <c r="H68" s="2"/>
      <c r="I68" s="20"/>
      <c r="J68" s="2"/>
      <c r="L68" s="2"/>
      <c r="M68" s="2"/>
      <c r="N68" s="2"/>
    </row>
    <row r="69" spans="2:14" x14ac:dyDescent="0.2">
      <c r="B69" s="19"/>
      <c r="C69" s="2"/>
      <c r="D69" s="2"/>
      <c r="E69" s="2"/>
      <c r="F69" s="2"/>
      <c r="G69" s="2"/>
      <c r="H69" s="2"/>
      <c r="I69" s="20"/>
      <c r="J69" s="2"/>
      <c r="L69" s="2"/>
      <c r="M69" s="2"/>
      <c r="N69" s="2"/>
    </row>
    <row r="70" spans="2:14" x14ac:dyDescent="0.2">
      <c r="B70" s="19"/>
      <c r="C70" s="2"/>
      <c r="D70" s="2"/>
      <c r="E70" s="2"/>
      <c r="F70" s="2"/>
      <c r="G70" s="2"/>
      <c r="H70" s="2"/>
      <c r="I70" s="20"/>
      <c r="J70" s="2"/>
      <c r="L70" s="2"/>
      <c r="M70" s="2"/>
      <c r="N70" s="2"/>
    </row>
    <row r="71" spans="2:14" x14ac:dyDescent="0.2">
      <c r="B71" s="19"/>
      <c r="C71" s="2"/>
      <c r="D71" s="2"/>
      <c r="E71" s="2"/>
      <c r="F71" s="2"/>
      <c r="G71" s="2"/>
      <c r="H71" s="2"/>
      <c r="I71" s="20"/>
      <c r="J71" s="2"/>
      <c r="L71" s="2"/>
      <c r="M71" s="2"/>
      <c r="N71" s="2"/>
    </row>
    <row r="72" spans="2:14" x14ac:dyDescent="0.2">
      <c r="B72" s="19"/>
      <c r="C72" s="2"/>
      <c r="D72" s="2"/>
      <c r="E72" s="2"/>
      <c r="F72" s="2"/>
      <c r="G72" s="2"/>
      <c r="H72" s="2"/>
      <c r="I72" s="20"/>
      <c r="J72" s="2"/>
      <c r="L72" s="2"/>
      <c r="M72" s="2"/>
      <c r="N72" s="2"/>
    </row>
    <row r="73" spans="2:14" x14ac:dyDescent="0.2">
      <c r="B73" s="19"/>
      <c r="C73" s="2"/>
      <c r="D73" s="2"/>
      <c r="E73" s="2"/>
      <c r="F73" s="2"/>
      <c r="G73" s="2"/>
      <c r="H73" s="2"/>
      <c r="I73" s="20"/>
      <c r="J73" s="2"/>
      <c r="L73" s="2"/>
      <c r="M73" s="2"/>
      <c r="N73" s="2"/>
    </row>
    <row r="74" spans="2:14" x14ac:dyDescent="0.2">
      <c r="B74" s="19"/>
      <c r="C74" s="2"/>
      <c r="D74" s="2"/>
      <c r="E74" s="2"/>
      <c r="F74" s="2"/>
      <c r="G74" s="2"/>
      <c r="H74" s="2"/>
      <c r="I74" s="20"/>
      <c r="J74" s="2"/>
      <c r="L74" s="2"/>
      <c r="M74" s="2"/>
      <c r="N74" s="2"/>
    </row>
    <row r="75" spans="2:14" x14ac:dyDescent="0.2">
      <c r="B75" s="19"/>
      <c r="C75" s="2"/>
      <c r="D75" s="2"/>
      <c r="E75" s="2"/>
      <c r="F75" s="2"/>
      <c r="G75" s="2"/>
      <c r="H75" s="2"/>
      <c r="I75" s="20"/>
      <c r="J75" s="2"/>
      <c r="L75" s="2"/>
      <c r="M75" s="2"/>
      <c r="N75" s="2"/>
    </row>
    <row r="76" spans="2:14" x14ac:dyDescent="0.2">
      <c r="B76" s="19"/>
      <c r="C76" s="2"/>
      <c r="D76" s="2"/>
      <c r="E76" s="2"/>
      <c r="F76" s="2"/>
      <c r="G76" s="2"/>
      <c r="H76" s="2"/>
      <c r="I76" s="20"/>
      <c r="J76" s="2"/>
      <c r="L76" s="2"/>
      <c r="M76" s="2"/>
      <c r="N76" s="2"/>
    </row>
    <row r="77" spans="2:14" x14ac:dyDescent="0.2">
      <c r="B77" s="19"/>
      <c r="C77" s="2"/>
      <c r="D77" s="2"/>
      <c r="E77" s="2"/>
      <c r="F77" s="2"/>
      <c r="G77" s="2"/>
      <c r="H77" s="2"/>
      <c r="I77" s="20"/>
      <c r="J77" s="2"/>
      <c r="L77" s="2"/>
      <c r="M77" s="2"/>
      <c r="N77" s="2"/>
    </row>
    <row r="78" spans="2:14" x14ac:dyDescent="0.2">
      <c r="B78" s="19"/>
      <c r="C78" s="2"/>
      <c r="D78" s="2"/>
      <c r="E78" s="2"/>
      <c r="F78" s="2"/>
      <c r="G78" s="2"/>
      <c r="H78" s="2"/>
      <c r="I78" s="20"/>
      <c r="J78" s="2"/>
      <c r="L78" s="2"/>
      <c r="M78" s="2"/>
      <c r="N78" s="2"/>
    </row>
    <row r="79" spans="2:14" x14ac:dyDescent="0.2">
      <c r="B79" s="19"/>
      <c r="C79" s="2"/>
      <c r="D79" s="2"/>
      <c r="E79" s="2"/>
      <c r="F79" s="2"/>
      <c r="G79" s="2"/>
      <c r="H79" s="2"/>
      <c r="I79" s="20"/>
      <c r="J79" s="2"/>
      <c r="L79" s="2"/>
      <c r="M79" s="2"/>
      <c r="N79" s="2"/>
    </row>
    <row r="80" spans="2:14" x14ac:dyDescent="0.2">
      <c r="B80" s="19"/>
      <c r="C80" s="2"/>
      <c r="D80" s="2"/>
      <c r="E80" s="2"/>
      <c r="F80" s="2"/>
      <c r="G80" s="2"/>
      <c r="H80" s="2"/>
      <c r="I80" s="20"/>
      <c r="J80" s="2"/>
      <c r="L80" s="2"/>
      <c r="M80" s="2"/>
      <c r="N80" s="2"/>
    </row>
    <row r="81" spans="2:14" x14ac:dyDescent="0.2">
      <c r="B81" s="19"/>
      <c r="C81" s="2"/>
      <c r="D81" s="2"/>
      <c r="E81" s="2"/>
      <c r="F81" s="2"/>
      <c r="G81" s="2"/>
      <c r="H81" s="2"/>
      <c r="I81" s="20"/>
      <c r="J81" s="2"/>
      <c r="L81" s="2"/>
      <c r="M81" s="2"/>
      <c r="N81" s="2"/>
    </row>
    <row r="82" spans="2:14" x14ac:dyDescent="0.2">
      <c r="B82" s="19"/>
      <c r="C82" s="2"/>
      <c r="D82" s="2"/>
      <c r="E82" s="2"/>
      <c r="F82" s="2"/>
      <c r="G82" s="2"/>
      <c r="H82" s="2"/>
      <c r="I82" s="20"/>
      <c r="J82" s="2"/>
      <c r="L82" s="2"/>
      <c r="M82" s="2"/>
      <c r="N82" s="2"/>
    </row>
    <row r="83" spans="2:14" x14ac:dyDescent="0.2">
      <c r="B83" s="19"/>
      <c r="C83" s="2"/>
      <c r="D83" s="2"/>
      <c r="E83" s="2"/>
      <c r="F83" s="2"/>
      <c r="G83" s="2"/>
      <c r="H83" s="2"/>
      <c r="I83" s="20"/>
      <c r="J83" s="2"/>
      <c r="L83" s="2"/>
      <c r="M83" s="2"/>
      <c r="N83" s="2"/>
    </row>
    <row r="84" spans="2:14" x14ac:dyDescent="0.2">
      <c r="B84" s="19"/>
      <c r="C84" s="2"/>
      <c r="D84" s="2"/>
      <c r="E84" s="2"/>
      <c r="F84" s="2"/>
      <c r="G84" s="2"/>
      <c r="H84" s="2"/>
      <c r="I84" s="20"/>
      <c r="J84" s="2"/>
      <c r="L84" s="2"/>
      <c r="M84" s="2"/>
      <c r="N84" s="2"/>
    </row>
    <row r="85" spans="2:14" x14ac:dyDescent="0.2">
      <c r="B85" s="19"/>
      <c r="C85" s="2"/>
      <c r="D85" s="2"/>
      <c r="E85" s="2"/>
      <c r="F85" s="2"/>
      <c r="G85" s="2"/>
      <c r="H85" s="2"/>
      <c r="I85" s="20"/>
      <c r="J85" s="2"/>
      <c r="L85" s="2"/>
      <c r="M85" s="2"/>
      <c r="N85" s="2"/>
    </row>
    <row r="86" spans="2:14" x14ac:dyDescent="0.2">
      <c r="B86" s="19"/>
      <c r="C86" s="2"/>
      <c r="D86" s="2"/>
      <c r="E86" s="2"/>
      <c r="F86" s="2"/>
      <c r="G86" s="2"/>
      <c r="H86" s="2"/>
      <c r="I86" s="20"/>
      <c r="J86" s="2"/>
      <c r="L86" s="2"/>
      <c r="M86" s="2"/>
      <c r="N86" s="2"/>
    </row>
    <row r="87" spans="2:14" x14ac:dyDescent="0.2">
      <c r="B87" s="19"/>
      <c r="C87" s="2"/>
      <c r="D87" s="2"/>
      <c r="E87" s="2"/>
      <c r="F87" s="2"/>
      <c r="G87" s="2"/>
      <c r="H87" s="2"/>
      <c r="I87" s="20"/>
      <c r="J87" s="2"/>
      <c r="L87" s="2"/>
      <c r="M87" s="2"/>
      <c r="N87" s="2"/>
    </row>
    <row r="88" spans="2:14" x14ac:dyDescent="0.2">
      <c r="B88" s="19"/>
      <c r="C88" s="2"/>
      <c r="D88" s="2"/>
      <c r="E88" s="2"/>
      <c r="F88" s="2"/>
      <c r="G88" s="2"/>
      <c r="H88" s="2"/>
      <c r="I88" s="20"/>
      <c r="J88" s="2"/>
      <c r="L88" s="2"/>
      <c r="M88" s="2"/>
      <c r="N88" s="2"/>
    </row>
    <row r="89" spans="2:14" x14ac:dyDescent="0.2">
      <c r="B89" s="19"/>
      <c r="C89" s="2"/>
      <c r="D89" s="2"/>
      <c r="E89" s="2"/>
      <c r="F89" s="2"/>
      <c r="G89" s="2"/>
      <c r="H89" s="2"/>
      <c r="I89" s="20"/>
      <c r="J89" s="2"/>
      <c r="L89" s="2"/>
      <c r="M89" s="2"/>
      <c r="N89" s="2"/>
    </row>
    <row r="90" spans="2:14" x14ac:dyDescent="0.2">
      <c r="B90" s="19"/>
      <c r="C90" s="2"/>
      <c r="D90" s="2"/>
      <c r="E90" s="2"/>
      <c r="F90" s="2"/>
      <c r="G90" s="2"/>
      <c r="H90" s="2"/>
      <c r="I90" s="20"/>
      <c r="J90" s="2"/>
      <c r="L90" s="2"/>
      <c r="M90" s="2"/>
      <c r="N90" s="2"/>
    </row>
    <row r="91" spans="2:14" x14ac:dyDescent="0.2">
      <c r="B91" s="19"/>
      <c r="C91" s="2"/>
      <c r="D91" s="2"/>
      <c r="E91" s="2"/>
      <c r="F91" s="2"/>
      <c r="G91" s="2"/>
      <c r="H91" s="2"/>
      <c r="I91" s="20"/>
      <c r="J91" s="2"/>
      <c r="L91" s="2"/>
      <c r="M91" s="2"/>
      <c r="N91" s="2"/>
    </row>
    <row r="92" spans="2:14" x14ac:dyDescent="0.2">
      <c r="B92" s="19"/>
      <c r="C92" s="2"/>
      <c r="D92" s="2"/>
      <c r="E92" s="2"/>
      <c r="F92" s="2"/>
      <c r="G92" s="2"/>
      <c r="H92" s="2"/>
      <c r="I92" s="20"/>
      <c r="J92" s="2"/>
      <c r="L92" s="2"/>
      <c r="M92" s="2"/>
      <c r="N92" s="2"/>
    </row>
    <row r="93" spans="2:14" x14ac:dyDescent="0.2">
      <c r="B93" s="19"/>
      <c r="C93" s="2"/>
      <c r="D93" s="2"/>
      <c r="E93" s="2"/>
      <c r="F93" s="2"/>
      <c r="G93" s="2"/>
      <c r="H93" s="2"/>
      <c r="I93" s="20"/>
      <c r="J93" s="2"/>
      <c r="L93" s="2"/>
      <c r="M93" s="2"/>
      <c r="N93" s="2"/>
    </row>
    <row r="94" spans="2:14" x14ac:dyDescent="0.2">
      <c r="B94" s="19"/>
      <c r="C94" s="2"/>
      <c r="D94" s="2"/>
      <c r="E94" s="2"/>
      <c r="F94" s="2"/>
      <c r="G94" s="2"/>
      <c r="H94" s="2"/>
      <c r="I94" s="20"/>
      <c r="J94" s="2"/>
      <c r="L94" s="2"/>
      <c r="M94" s="2"/>
      <c r="N94" s="2"/>
    </row>
    <row r="95" spans="2:14" x14ac:dyDescent="0.2">
      <c r="B95" s="19"/>
      <c r="C95" s="2"/>
      <c r="D95" s="2"/>
      <c r="E95" s="2"/>
      <c r="F95" s="2"/>
      <c r="G95" s="2"/>
      <c r="H95" s="2"/>
      <c r="I95" s="20"/>
      <c r="J95" s="2"/>
      <c r="L95" s="2"/>
      <c r="M95" s="2"/>
      <c r="N95" s="2"/>
    </row>
    <row r="96" spans="2:14" x14ac:dyDescent="0.2">
      <c r="B96" s="19"/>
      <c r="C96" s="2"/>
      <c r="D96" s="2"/>
      <c r="E96" s="2"/>
      <c r="F96" s="2"/>
      <c r="G96" s="2"/>
      <c r="H96" s="2"/>
      <c r="I96" s="20"/>
      <c r="J96" s="2"/>
      <c r="L96" s="2"/>
      <c r="M96" s="2"/>
      <c r="N96" s="2"/>
    </row>
    <row r="97" spans="2:14" x14ac:dyDescent="0.2">
      <c r="B97" s="19"/>
      <c r="C97" s="2"/>
      <c r="D97" s="2"/>
      <c r="E97" s="2"/>
      <c r="F97" s="2"/>
      <c r="G97" s="2"/>
      <c r="H97" s="2"/>
      <c r="I97" s="20"/>
      <c r="J97" s="2"/>
      <c r="L97" s="2"/>
      <c r="M97" s="2"/>
      <c r="N97" s="2"/>
    </row>
    <row r="98" spans="2:14" x14ac:dyDescent="0.2">
      <c r="B98" s="19"/>
      <c r="C98" s="2"/>
      <c r="D98" s="2"/>
      <c r="E98" s="2"/>
      <c r="F98" s="2"/>
      <c r="G98" s="2"/>
      <c r="H98" s="2"/>
      <c r="I98" s="20"/>
      <c r="J98" s="2"/>
      <c r="L98" s="2"/>
      <c r="M98" s="2"/>
      <c r="N98" s="2"/>
    </row>
    <row r="99" spans="2:14" x14ac:dyDescent="0.2">
      <c r="B99" s="19"/>
      <c r="C99" s="2"/>
      <c r="D99" s="2"/>
      <c r="E99" s="2"/>
      <c r="F99" s="2"/>
      <c r="G99" s="2"/>
      <c r="H99" s="2"/>
      <c r="I99" s="20"/>
      <c r="J99" s="2"/>
      <c r="L99" s="2"/>
      <c r="M99" s="2"/>
      <c r="N99" s="2"/>
    </row>
    <row r="100" spans="2:14" x14ac:dyDescent="0.2">
      <c r="B100" s="19"/>
      <c r="C100" s="2"/>
      <c r="D100" s="2"/>
      <c r="E100" s="2"/>
      <c r="F100" s="2"/>
      <c r="G100" s="2"/>
      <c r="H100" s="2"/>
      <c r="I100" s="20"/>
      <c r="J100" s="2"/>
      <c r="L100" s="2"/>
      <c r="M100" s="2"/>
      <c r="N100" s="2"/>
    </row>
    <row r="101" spans="2:14" x14ac:dyDescent="0.2">
      <c r="B101" s="19"/>
      <c r="C101" s="2"/>
      <c r="D101" s="2"/>
      <c r="E101" s="2"/>
      <c r="F101" s="2"/>
      <c r="G101" s="2"/>
      <c r="H101" s="2"/>
      <c r="I101" s="20"/>
      <c r="J101" s="2"/>
      <c r="L101" s="2"/>
      <c r="M101" s="2"/>
      <c r="N101" s="2"/>
    </row>
    <row r="102" spans="2:14" x14ac:dyDescent="0.2">
      <c r="B102" s="19"/>
      <c r="C102" s="2"/>
      <c r="D102" s="2"/>
      <c r="E102" s="2"/>
      <c r="F102" s="2"/>
      <c r="G102" s="2"/>
      <c r="H102" s="2"/>
      <c r="I102" s="20"/>
      <c r="J102" s="2"/>
      <c r="L102" s="2"/>
      <c r="M102" s="2"/>
      <c r="N102" s="2"/>
    </row>
    <row r="103" spans="2:14" x14ac:dyDescent="0.2">
      <c r="B103" s="19"/>
      <c r="C103" s="2"/>
      <c r="D103" s="2"/>
      <c r="E103" s="2"/>
      <c r="F103" s="2"/>
      <c r="G103" s="2"/>
      <c r="H103" s="2"/>
      <c r="I103" s="20"/>
      <c r="J103" s="2"/>
      <c r="L103" s="2"/>
      <c r="M103" s="2"/>
      <c r="N103" s="2"/>
    </row>
    <row r="104" spans="2:14" x14ac:dyDescent="0.2">
      <c r="B104" s="19"/>
      <c r="C104" s="2"/>
      <c r="D104" s="2"/>
      <c r="E104" s="2"/>
      <c r="F104" s="2"/>
      <c r="G104" s="2"/>
      <c r="H104" s="2"/>
      <c r="I104" s="20"/>
      <c r="J104" s="2"/>
      <c r="L104" s="2"/>
      <c r="M104" s="2"/>
      <c r="N104" s="2"/>
    </row>
    <row r="105" spans="2:14" x14ac:dyDescent="0.2">
      <c r="B105" s="19"/>
      <c r="C105" s="2"/>
      <c r="D105" s="2"/>
      <c r="E105" s="2"/>
      <c r="F105" s="2"/>
      <c r="G105" s="2"/>
      <c r="H105" s="2"/>
      <c r="I105" s="20"/>
      <c r="J105" s="2"/>
      <c r="L105" s="2"/>
      <c r="M105" s="2"/>
      <c r="N105" s="2"/>
    </row>
    <row r="106" spans="2:14" x14ac:dyDescent="0.2">
      <c r="B106" s="19"/>
      <c r="C106" s="2"/>
      <c r="D106" s="2"/>
      <c r="E106" s="2"/>
      <c r="F106" s="2"/>
      <c r="G106" s="2"/>
      <c r="H106" s="2"/>
      <c r="I106" s="20"/>
      <c r="J106" s="2"/>
      <c r="L106" s="2"/>
      <c r="M106" s="2"/>
      <c r="N106" s="2"/>
    </row>
    <row r="107" spans="2:14" x14ac:dyDescent="0.2">
      <c r="B107" s="19"/>
      <c r="C107" s="2"/>
      <c r="D107" s="2"/>
      <c r="E107" s="2"/>
      <c r="F107" s="2"/>
      <c r="G107" s="2"/>
      <c r="H107" s="2"/>
      <c r="I107" s="20"/>
      <c r="J107" s="2"/>
      <c r="L107" s="2"/>
      <c r="M107" s="2"/>
      <c r="N107" s="2"/>
    </row>
    <row r="108" spans="2:14" x14ac:dyDescent="0.2">
      <c r="B108" s="19"/>
      <c r="C108" s="2"/>
      <c r="D108" s="2"/>
      <c r="E108" s="2"/>
      <c r="F108" s="2"/>
      <c r="G108" s="2"/>
      <c r="H108" s="2"/>
      <c r="I108" s="20"/>
      <c r="J108" s="2"/>
      <c r="L108" s="2"/>
      <c r="M108" s="2"/>
      <c r="N108" s="2"/>
    </row>
    <row r="109" spans="2:14" x14ac:dyDescent="0.2">
      <c r="B109" s="19"/>
      <c r="C109" s="2"/>
      <c r="D109" s="2"/>
      <c r="E109" s="2"/>
      <c r="F109" s="2"/>
      <c r="G109" s="2"/>
      <c r="H109" s="2"/>
      <c r="I109" s="20"/>
      <c r="J109" s="2"/>
      <c r="L109" s="2"/>
      <c r="M109" s="2"/>
      <c r="N109" s="2"/>
    </row>
    <row r="110" spans="2:14" x14ac:dyDescent="0.2">
      <c r="B110" s="19"/>
      <c r="C110" s="2"/>
      <c r="D110" s="2"/>
      <c r="E110" s="2"/>
      <c r="F110" s="2"/>
      <c r="G110" s="2"/>
      <c r="H110" s="2"/>
      <c r="I110" s="20"/>
      <c r="J110" s="2"/>
      <c r="L110" s="2"/>
      <c r="M110" s="2"/>
      <c r="N110" s="2"/>
    </row>
    <row r="111" spans="2:14" x14ac:dyDescent="0.2">
      <c r="B111" s="19"/>
      <c r="C111" s="2"/>
      <c r="D111" s="2"/>
      <c r="E111" s="2"/>
      <c r="F111" s="2"/>
      <c r="G111" s="2"/>
      <c r="H111" s="2"/>
      <c r="I111" s="20"/>
      <c r="J111" s="2"/>
      <c r="L111" s="2"/>
      <c r="M111" s="2"/>
      <c r="N111" s="2"/>
    </row>
    <row r="112" spans="2:14" x14ac:dyDescent="0.2">
      <c r="B112" s="19"/>
      <c r="C112" s="2"/>
      <c r="D112" s="2"/>
      <c r="E112" s="2"/>
      <c r="F112" s="2"/>
      <c r="G112" s="2"/>
      <c r="H112" s="2"/>
      <c r="I112" s="20"/>
      <c r="J112" s="2"/>
      <c r="L112" s="2"/>
      <c r="M112" s="2"/>
      <c r="N112" s="2"/>
    </row>
    <row r="113" spans="2:14" x14ac:dyDescent="0.2">
      <c r="B113" s="19"/>
      <c r="C113" s="2"/>
      <c r="D113" s="2"/>
      <c r="E113" s="2"/>
      <c r="F113" s="2"/>
      <c r="G113" s="2"/>
      <c r="H113" s="2"/>
      <c r="I113" s="20"/>
      <c r="J113" s="2"/>
      <c r="L113" s="2"/>
      <c r="M113" s="2"/>
      <c r="N113" s="2"/>
    </row>
    <row r="114" spans="2:14" x14ac:dyDescent="0.2">
      <c r="B114" s="19"/>
      <c r="C114" s="2"/>
      <c r="D114" s="2"/>
      <c r="E114" s="2"/>
      <c r="F114" s="2"/>
      <c r="G114" s="2"/>
      <c r="H114" s="2"/>
      <c r="I114" s="20"/>
      <c r="J114" s="2"/>
      <c r="L114" s="2"/>
      <c r="M114" s="2"/>
      <c r="N114" s="2"/>
    </row>
    <row r="115" spans="2:14" x14ac:dyDescent="0.2">
      <c r="B115" s="19"/>
      <c r="C115" s="2"/>
      <c r="D115" s="2"/>
      <c r="E115" s="2"/>
      <c r="F115" s="2"/>
      <c r="G115" s="2"/>
      <c r="H115" s="2"/>
      <c r="I115" s="20"/>
      <c r="J115" s="2"/>
      <c r="L115" s="2"/>
      <c r="M115" s="2"/>
      <c r="N115" s="2"/>
    </row>
    <row r="116" spans="2:14" x14ac:dyDescent="0.2">
      <c r="B116" s="19"/>
      <c r="C116" s="2"/>
      <c r="D116" s="2"/>
      <c r="E116" s="2"/>
      <c r="F116" s="2"/>
      <c r="G116" s="2"/>
      <c r="H116" s="2"/>
      <c r="I116" s="20"/>
      <c r="J116" s="2"/>
      <c r="L116" s="2"/>
      <c r="M116" s="2"/>
      <c r="N116" s="2"/>
    </row>
    <row r="117" spans="2:14" x14ac:dyDescent="0.2">
      <c r="B117" s="19"/>
      <c r="C117" s="2"/>
      <c r="D117" s="2"/>
      <c r="E117" s="2"/>
      <c r="F117" s="2"/>
      <c r="G117" s="2"/>
      <c r="H117" s="2"/>
      <c r="I117" s="20"/>
      <c r="J117" s="2"/>
      <c r="L117" s="2"/>
      <c r="M117" s="2"/>
      <c r="N117" s="2"/>
    </row>
    <row r="118" spans="2:14" x14ac:dyDescent="0.2">
      <c r="B118" s="19"/>
      <c r="C118" s="2"/>
      <c r="D118" s="2"/>
      <c r="E118" s="2"/>
      <c r="F118" s="2"/>
      <c r="G118" s="2"/>
      <c r="H118" s="2"/>
      <c r="I118" s="20"/>
      <c r="J118" s="2"/>
      <c r="L118" s="2"/>
      <c r="M118" s="2"/>
      <c r="N118" s="2"/>
    </row>
    <row r="119" spans="2:14" x14ac:dyDescent="0.2">
      <c r="B119" s="19"/>
      <c r="C119" s="2"/>
      <c r="D119" s="2"/>
      <c r="E119" s="2"/>
      <c r="F119" s="2"/>
      <c r="G119" s="2"/>
      <c r="H119" s="2"/>
      <c r="I119" s="20"/>
      <c r="J119" s="2"/>
      <c r="L119" s="2"/>
      <c r="M119" s="2"/>
      <c r="N119" s="2"/>
    </row>
    <row r="120" spans="2:14" x14ac:dyDescent="0.2">
      <c r="B120" s="19"/>
      <c r="C120" s="2"/>
      <c r="D120" s="2"/>
      <c r="E120" s="2"/>
      <c r="F120" s="2"/>
      <c r="G120" s="2"/>
      <c r="H120" s="2"/>
      <c r="I120" s="20"/>
      <c r="J120" s="2"/>
      <c r="L120" s="2"/>
      <c r="M120" s="2"/>
      <c r="N120" s="2"/>
    </row>
    <row r="121" spans="2:14" x14ac:dyDescent="0.2">
      <c r="B121" s="19"/>
      <c r="C121" s="2"/>
      <c r="D121" s="2"/>
      <c r="E121" s="2"/>
      <c r="F121" s="2"/>
      <c r="G121" s="2"/>
      <c r="H121" s="2"/>
      <c r="I121" s="20"/>
      <c r="J121" s="2"/>
      <c r="L121" s="2"/>
      <c r="M121" s="2"/>
      <c r="N121" s="2"/>
    </row>
    <row r="122" spans="2:14" x14ac:dyDescent="0.2">
      <c r="B122" s="19"/>
      <c r="C122" s="2"/>
      <c r="D122" s="2"/>
      <c r="E122" s="2"/>
      <c r="F122" s="2"/>
      <c r="G122" s="2"/>
      <c r="H122" s="2"/>
      <c r="I122" s="20"/>
      <c r="J122" s="2"/>
      <c r="L122" s="2"/>
      <c r="M122" s="2"/>
      <c r="N122" s="2"/>
    </row>
    <row r="123" spans="2:14" x14ac:dyDescent="0.2">
      <c r="B123" s="19"/>
      <c r="C123" s="2"/>
      <c r="D123" s="2"/>
      <c r="E123" s="2"/>
      <c r="F123" s="2"/>
      <c r="G123" s="2"/>
      <c r="H123" s="2"/>
      <c r="I123" s="20"/>
      <c r="J123" s="2"/>
      <c r="L123" s="2"/>
      <c r="M123" s="2"/>
      <c r="N123" s="2"/>
    </row>
    <row r="124" spans="2:14" x14ac:dyDescent="0.2">
      <c r="B124" s="19"/>
      <c r="C124" s="2"/>
      <c r="D124" s="2"/>
      <c r="E124" s="2"/>
      <c r="F124" s="2"/>
      <c r="G124" s="2"/>
      <c r="H124" s="2"/>
      <c r="I124" s="20"/>
      <c r="J124" s="2"/>
      <c r="L124" s="2"/>
      <c r="M124" s="2"/>
      <c r="N124" s="2"/>
    </row>
    <row r="125" spans="2:14" x14ac:dyDescent="0.2">
      <c r="B125" s="19"/>
      <c r="C125" s="2"/>
      <c r="D125" s="2"/>
      <c r="E125" s="2"/>
      <c r="F125" s="2"/>
      <c r="G125" s="2"/>
      <c r="H125" s="2"/>
      <c r="I125" s="20"/>
      <c r="J125" s="2"/>
      <c r="L125" s="2"/>
      <c r="M125" s="2"/>
      <c r="N125" s="2"/>
    </row>
    <row r="126" spans="2:14" x14ac:dyDescent="0.2">
      <c r="B126" s="19"/>
      <c r="C126" s="2"/>
      <c r="D126" s="2"/>
      <c r="E126" s="2"/>
      <c r="F126" s="2"/>
      <c r="G126" s="2"/>
      <c r="H126" s="2"/>
      <c r="I126" s="20"/>
      <c r="J126" s="2"/>
      <c r="L126" s="2"/>
      <c r="M126" s="2"/>
      <c r="N126" s="2"/>
    </row>
    <row r="127" spans="2:14" x14ac:dyDescent="0.2">
      <c r="B127" s="19"/>
      <c r="C127" s="2"/>
      <c r="D127" s="2"/>
      <c r="E127" s="2"/>
      <c r="F127" s="2"/>
      <c r="G127" s="2"/>
      <c r="H127" s="2"/>
      <c r="I127" s="20"/>
      <c r="J127" s="2"/>
      <c r="L127" s="2"/>
      <c r="M127" s="2"/>
      <c r="N127" s="2"/>
    </row>
    <row r="128" spans="2:14" x14ac:dyDescent="0.2">
      <c r="B128" s="19"/>
      <c r="C128" s="2"/>
      <c r="D128" s="2"/>
      <c r="E128" s="2"/>
      <c r="F128" s="2"/>
      <c r="G128" s="2"/>
      <c r="H128" s="2"/>
      <c r="I128" s="20"/>
      <c r="J128" s="2"/>
      <c r="L128" s="2"/>
      <c r="M128" s="2"/>
      <c r="N128" s="2"/>
    </row>
    <row r="129" spans="2:14" x14ac:dyDescent="0.2">
      <c r="B129" s="19"/>
      <c r="C129" s="2"/>
      <c r="D129" s="2"/>
      <c r="E129" s="2"/>
      <c r="F129" s="2"/>
      <c r="G129" s="2"/>
      <c r="H129" s="2"/>
      <c r="I129" s="20"/>
      <c r="J129" s="2"/>
      <c r="L129" s="2"/>
      <c r="M129" s="2"/>
      <c r="N129" s="2"/>
    </row>
    <row r="130" spans="2:14" x14ac:dyDescent="0.2">
      <c r="B130" s="19"/>
      <c r="C130" s="2"/>
      <c r="D130" s="2"/>
      <c r="E130" s="2"/>
      <c r="F130" s="2"/>
      <c r="G130" s="2"/>
      <c r="H130" s="2"/>
      <c r="I130" s="20"/>
      <c r="J130" s="2"/>
      <c r="L130" s="2"/>
      <c r="M130" s="2"/>
      <c r="N130" s="2"/>
    </row>
    <row r="131" spans="2:14" x14ac:dyDescent="0.2">
      <c r="B131" s="19"/>
      <c r="C131" s="2"/>
      <c r="D131" s="2"/>
      <c r="E131" s="2"/>
      <c r="F131" s="2"/>
      <c r="G131" s="2"/>
      <c r="H131" s="2"/>
      <c r="I131" s="20"/>
      <c r="J131" s="2"/>
      <c r="L131" s="2"/>
      <c r="M131" s="2"/>
      <c r="N131" s="2"/>
    </row>
    <row r="132" spans="2:14" x14ac:dyDescent="0.2">
      <c r="B132" s="19"/>
      <c r="C132" s="2"/>
      <c r="D132" s="2"/>
      <c r="E132" s="2"/>
      <c r="F132" s="2"/>
      <c r="G132" s="2"/>
      <c r="H132" s="2"/>
      <c r="I132" s="20"/>
      <c r="J132" s="2"/>
      <c r="L132" s="2"/>
      <c r="M132" s="2"/>
      <c r="N132" s="2"/>
    </row>
    <row r="133" spans="2:14" x14ac:dyDescent="0.2">
      <c r="B133" s="19"/>
      <c r="C133" s="2"/>
      <c r="D133" s="2"/>
      <c r="E133" s="2"/>
      <c r="F133" s="2"/>
      <c r="G133" s="2"/>
      <c r="H133" s="2"/>
      <c r="I133" s="20"/>
      <c r="J133" s="2"/>
      <c r="L133" s="2"/>
      <c r="M133" s="2"/>
      <c r="N133" s="2"/>
    </row>
    <row r="134" spans="2:14" x14ac:dyDescent="0.2">
      <c r="B134" s="19"/>
      <c r="C134" s="2"/>
      <c r="D134" s="2"/>
      <c r="E134" s="2"/>
      <c r="F134" s="2"/>
      <c r="G134" s="2"/>
      <c r="H134" s="2"/>
      <c r="I134" s="20"/>
      <c r="J134" s="2"/>
      <c r="L134" s="2"/>
      <c r="M134" s="2"/>
      <c r="N134" s="2"/>
    </row>
    <row r="135" spans="2:14" x14ac:dyDescent="0.2">
      <c r="B135" s="19"/>
      <c r="C135" s="2"/>
      <c r="D135" s="2"/>
      <c r="E135" s="2"/>
      <c r="F135" s="2"/>
      <c r="G135" s="2"/>
      <c r="H135" s="2"/>
      <c r="I135" s="20"/>
      <c r="J135" s="2"/>
      <c r="L135" s="2"/>
      <c r="M135" s="2"/>
      <c r="N135" s="2"/>
    </row>
    <row r="136" spans="2:14" x14ac:dyDescent="0.2">
      <c r="B136" s="19"/>
      <c r="C136" s="2"/>
      <c r="D136" s="2"/>
      <c r="E136" s="2"/>
      <c r="F136" s="2"/>
      <c r="G136" s="2"/>
      <c r="H136" s="2"/>
      <c r="I136" s="20"/>
      <c r="J136" s="2"/>
      <c r="L136" s="2"/>
      <c r="M136" s="2"/>
      <c r="N136" s="2"/>
    </row>
    <row r="137" spans="2:14" x14ac:dyDescent="0.2">
      <c r="B137" s="19"/>
      <c r="C137" s="2"/>
      <c r="D137" s="2"/>
      <c r="E137" s="2"/>
      <c r="F137" s="2"/>
      <c r="G137" s="2"/>
      <c r="H137" s="2"/>
      <c r="I137" s="20"/>
      <c r="J137" s="2"/>
      <c r="L137" s="2"/>
      <c r="M137" s="2"/>
      <c r="N137" s="2"/>
    </row>
    <row r="138" spans="2:14" x14ac:dyDescent="0.2">
      <c r="B138" s="19"/>
      <c r="C138" s="2"/>
      <c r="D138" s="2"/>
      <c r="E138" s="2"/>
      <c r="F138" s="2"/>
      <c r="G138" s="2"/>
      <c r="H138" s="2"/>
      <c r="I138" s="20"/>
      <c r="J138" s="2"/>
      <c r="L138" s="2"/>
      <c r="M138" s="2"/>
      <c r="N138" s="2"/>
    </row>
    <row r="139" spans="2:14" x14ac:dyDescent="0.2">
      <c r="B139" s="19"/>
      <c r="C139" s="2"/>
      <c r="D139" s="2"/>
      <c r="E139" s="2"/>
      <c r="F139" s="2"/>
      <c r="G139" s="2"/>
      <c r="H139" s="2"/>
      <c r="I139" s="20"/>
      <c r="J139" s="2"/>
      <c r="L139" s="2"/>
      <c r="M139" s="2"/>
      <c r="N139" s="2"/>
    </row>
    <row r="140" spans="2:14" x14ac:dyDescent="0.2">
      <c r="B140" s="19"/>
      <c r="C140" s="2"/>
      <c r="D140" s="2"/>
      <c r="E140" s="2"/>
      <c r="F140" s="2"/>
      <c r="G140" s="2"/>
      <c r="H140" s="2"/>
      <c r="I140" s="20"/>
      <c r="J140" s="2"/>
      <c r="L140" s="2"/>
      <c r="M140" s="2"/>
      <c r="N140" s="2"/>
    </row>
    <row r="141" spans="2:14" x14ac:dyDescent="0.2">
      <c r="B141" s="19"/>
      <c r="C141" s="2"/>
      <c r="D141" s="2"/>
      <c r="E141" s="2"/>
      <c r="F141" s="2"/>
      <c r="G141" s="2"/>
      <c r="H141" s="2"/>
      <c r="I141" s="20"/>
      <c r="J141" s="2"/>
      <c r="L141" s="2"/>
      <c r="M141" s="2"/>
      <c r="N141" s="2"/>
    </row>
    <row r="142" spans="2:14" x14ac:dyDescent="0.2">
      <c r="B142" s="19"/>
      <c r="C142" s="2"/>
      <c r="D142" s="2"/>
      <c r="E142" s="2"/>
      <c r="F142" s="2"/>
      <c r="G142" s="2"/>
      <c r="H142" s="2"/>
      <c r="I142" s="20"/>
      <c r="J142" s="2"/>
      <c r="L142" s="2"/>
      <c r="M142" s="2"/>
      <c r="N142" s="2"/>
    </row>
    <row r="143" spans="2:14" x14ac:dyDescent="0.2">
      <c r="B143" s="19"/>
      <c r="C143" s="2"/>
      <c r="D143" s="2"/>
      <c r="E143" s="2"/>
      <c r="F143" s="2"/>
      <c r="G143" s="2"/>
      <c r="H143" s="2"/>
      <c r="I143" s="20"/>
      <c r="J143" s="2"/>
      <c r="L143" s="2"/>
      <c r="M143" s="2"/>
      <c r="N143" s="2"/>
    </row>
    <row r="144" spans="2:14" x14ac:dyDescent="0.2">
      <c r="B144" s="19"/>
      <c r="C144" s="2"/>
      <c r="D144" s="2"/>
      <c r="E144" s="2"/>
      <c r="F144" s="2"/>
      <c r="G144" s="2"/>
      <c r="H144" s="2"/>
      <c r="I144" s="20"/>
      <c r="J144" s="2"/>
      <c r="L144" s="2"/>
      <c r="M144" s="2"/>
      <c r="N144" s="2"/>
    </row>
    <row r="145" spans="2:14" x14ac:dyDescent="0.2">
      <c r="B145" s="19"/>
      <c r="C145" s="2"/>
      <c r="D145" s="2"/>
      <c r="E145" s="2"/>
      <c r="F145" s="2"/>
      <c r="G145" s="2"/>
      <c r="H145" s="2"/>
      <c r="I145" s="20"/>
      <c r="J145" s="2"/>
      <c r="L145" s="2"/>
      <c r="M145" s="2"/>
      <c r="N145" s="2"/>
    </row>
    <row r="146" spans="2:14" x14ac:dyDescent="0.2">
      <c r="B146" s="19"/>
      <c r="C146" s="2"/>
      <c r="D146" s="2"/>
      <c r="E146" s="2"/>
      <c r="F146" s="2"/>
      <c r="G146" s="2"/>
      <c r="H146" s="2"/>
      <c r="I146" s="20"/>
      <c r="J146" s="2"/>
      <c r="L146" s="2"/>
      <c r="M146" s="2"/>
      <c r="N146" s="2"/>
    </row>
    <row r="147" spans="2:14" x14ac:dyDescent="0.2">
      <c r="B147" s="19"/>
      <c r="C147" s="2"/>
      <c r="D147" s="2"/>
      <c r="E147" s="2"/>
      <c r="F147" s="2"/>
      <c r="G147" s="2"/>
      <c r="H147" s="2"/>
      <c r="I147" s="20"/>
      <c r="J147" s="2"/>
      <c r="L147" s="2"/>
      <c r="M147" s="2"/>
      <c r="N147" s="2"/>
    </row>
    <row r="148" spans="2:14" x14ac:dyDescent="0.2">
      <c r="B148" s="19"/>
      <c r="C148" s="2"/>
      <c r="D148" s="2"/>
      <c r="E148" s="2"/>
      <c r="F148" s="2"/>
      <c r="G148" s="2"/>
      <c r="H148" s="2"/>
      <c r="I148" s="20"/>
      <c r="J148" s="2"/>
      <c r="L148" s="2"/>
      <c r="M148" s="2"/>
      <c r="N148" s="2"/>
    </row>
    <row r="149" spans="2:14" x14ac:dyDescent="0.2">
      <c r="B149" s="19"/>
      <c r="C149" s="2"/>
      <c r="D149" s="2"/>
      <c r="E149" s="2"/>
      <c r="F149" s="2"/>
      <c r="G149" s="2"/>
      <c r="H149" s="2"/>
      <c r="I149" s="20"/>
      <c r="J149" s="2"/>
      <c r="L149" s="2"/>
      <c r="M149" s="2"/>
      <c r="N149" s="2"/>
    </row>
    <row r="150" spans="2:14" x14ac:dyDescent="0.2">
      <c r="B150" s="19"/>
      <c r="C150" s="2"/>
      <c r="D150" s="2"/>
      <c r="E150" s="2"/>
      <c r="F150" s="2"/>
      <c r="G150" s="2"/>
      <c r="H150" s="2"/>
      <c r="I150" s="20"/>
      <c r="J150" s="2"/>
      <c r="L150" s="2"/>
      <c r="M150" s="2"/>
      <c r="N150" s="2"/>
    </row>
    <row r="151" spans="2:14" x14ac:dyDescent="0.2">
      <c r="B151" s="19"/>
      <c r="C151" s="2"/>
      <c r="D151" s="2"/>
      <c r="E151" s="2"/>
      <c r="F151" s="2"/>
      <c r="G151" s="2"/>
      <c r="H151" s="2"/>
      <c r="I151" s="20"/>
      <c r="J151" s="2"/>
      <c r="L151" s="2"/>
      <c r="M151" s="2"/>
      <c r="N151" s="2"/>
    </row>
    <row r="152" spans="2:14" x14ac:dyDescent="0.2">
      <c r="B152" s="19"/>
      <c r="C152" s="2"/>
      <c r="D152" s="2"/>
      <c r="E152" s="2"/>
      <c r="F152" s="2"/>
      <c r="G152" s="2"/>
      <c r="H152" s="2"/>
      <c r="I152" s="20"/>
      <c r="J152" s="2"/>
      <c r="L152" s="2"/>
      <c r="M152" s="2"/>
      <c r="N152" s="2"/>
    </row>
    <row r="153" spans="2:14" x14ac:dyDescent="0.2">
      <c r="B153" s="19"/>
      <c r="C153" s="2"/>
      <c r="D153" s="2"/>
      <c r="E153" s="2"/>
      <c r="F153" s="2"/>
      <c r="G153" s="2"/>
      <c r="H153" s="2"/>
      <c r="I153" s="20"/>
      <c r="J153" s="2"/>
      <c r="L153" s="2"/>
      <c r="M153" s="2"/>
      <c r="N153" s="2"/>
    </row>
    <row r="154" spans="2:14" x14ac:dyDescent="0.2">
      <c r="B154" s="19"/>
      <c r="C154" s="2"/>
      <c r="D154" s="2"/>
      <c r="E154" s="2"/>
      <c r="F154" s="2"/>
      <c r="G154" s="2"/>
      <c r="H154" s="2"/>
      <c r="I154" s="20"/>
      <c r="J154" s="2"/>
      <c r="L154" s="2"/>
      <c r="M154" s="2"/>
      <c r="N154" s="2"/>
    </row>
    <row r="155" spans="2:14" x14ac:dyDescent="0.2">
      <c r="B155" s="19"/>
      <c r="C155" s="2"/>
      <c r="D155" s="2"/>
      <c r="E155" s="2"/>
      <c r="F155" s="2"/>
      <c r="G155" s="2"/>
      <c r="H155" s="2"/>
      <c r="I155" s="20"/>
      <c r="J155" s="2"/>
      <c r="L155" s="2"/>
      <c r="M155" s="2"/>
      <c r="N155" s="2"/>
    </row>
    <row r="156" spans="2:14" x14ac:dyDescent="0.2">
      <c r="B156" s="19"/>
      <c r="C156" s="2"/>
      <c r="D156" s="2"/>
      <c r="E156" s="2"/>
      <c r="F156" s="2"/>
      <c r="G156" s="2"/>
      <c r="H156" s="2"/>
      <c r="I156" s="20"/>
      <c r="J156" s="2"/>
      <c r="L156" s="2"/>
      <c r="M156" s="2"/>
      <c r="N156" s="2"/>
    </row>
    <row r="157" spans="2:14" x14ac:dyDescent="0.2">
      <c r="B157" s="19"/>
      <c r="C157" s="2"/>
      <c r="D157" s="2"/>
      <c r="E157" s="2"/>
      <c r="F157" s="2"/>
      <c r="G157" s="2"/>
      <c r="H157" s="2"/>
      <c r="I157" s="20"/>
      <c r="J157" s="2"/>
      <c r="L157" s="2"/>
      <c r="M157" s="2"/>
      <c r="N157" s="2"/>
    </row>
    <row r="158" spans="2:14" x14ac:dyDescent="0.2">
      <c r="B158" s="19"/>
      <c r="C158" s="2"/>
      <c r="D158" s="2"/>
      <c r="E158" s="2"/>
      <c r="F158" s="2"/>
      <c r="G158" s="2"/>
      <c r="H158" s="2"/>
      <c r="I158" s="20"/>
      <c r="J158" s="2"/>
      <c r="L158" s="2"/>
      <c r="M158" s="2"/>
      <c r="N158" s="2"/>
    </row>
    <row r="159" spans="2:14" x14ac:dyDescent="0.2">
      <c r="B159" s="19"/>
      <c r="C159" s="2"/>
      <c r="D159" s="2"/>
      <c r="E159" s="2"/>
      <c r="F159" s="2"/>
      <c r="G159" s="2"/>
      <c r="H159" s="2"/>
      <c r="I159" s="20"/>
      <c r="J159" s="2"/>
      <c r="L159" s="2"/>
      <c r="M159" s="2"/>
      <c r="N159" s="2"/>
    </row>
    <row r="160" spans="2:14" x14ac:dyDescent="0.2">
      <c r="B160" s="19"/>
      <c r="C160" s="2"/>
      <c r="D160" s="2"/>
      <c r="E160" s="2"/>
      <c r="F160" s="2"/>
      <c r="G160" s="2"/>
      <c r="H160" s="2"/>
      <c r="I160" s="20"/>
      <c r="J160" s="2"/>
      <c r="L160" s="2"/>
      <c r="M160" s="2"/>
      <c r="N160" s="2"/>
    </row>
    <row r="161" spans="2:14" x14ac:dyDescent="0.2">
      <c r="B161" s="19"/>
      <c r="C161" s="2"/>
      <c r="D161" s="2"/>
      <c r="E161" s="2"/>
      <c r="F161" s="2"/>
      <c r="G161" s="2"/>
      <c r="H161" s="2"/>
      <c r="I161" s="20"/>
      <c r="J161" s="2"/>
      <c r="L161" s="2"/>
      <c r="M161" s="2"/>
      <c r="N161" s="2"/>
    </row>
    <row r="162" spans="2:14" x14ac:dyDescent="0.2">
      <c r="B162" s="19"/>
      <c r="C162" s="2"/>
      <c r="D162" s="2"/>
      <c r="E162" s="2"/>
      <c r="F162" s="2"/>
      <c r="G162" s="2"/>
      <c r="H162" s="2"/>
      <c r="I162" s="20"/>
      <c r="J162" s="2"/>
      <c r="L162" s="2"/>
      <c r="M162" s="2"/>
      <c r="N162" s="2"/>
    </row>
    <row r="163" spans="2:14" x14ac:dyDescent="0.2">
      <c r="B163" s="19"/>
      <c r="C163" s="2"/>
      <c r="D163" s="2"/>
      <c r="E163" s="2"/>
      <c r="F163" s="2"/>
      <c r="G163" s="2"/>
      <c r="H163" s="2"/>
      <c r="I163" s="20"/>
      <c r="J163" s="2"/>
      <c r="L163" s="2"/>
      <c r="M163" s="2"/>
      <c r="N163" s="2"/>
    </row>
    <row r="164" spans="2:14" x14ac:dyDescent="0.2">
      <c r="B164" s="19"/>
      <c r="C164" s="2"/>
      <c r="D164" s="2"/>
      <c r="E164" s="2"/>
      <c r="F164" s="2"/>
      <c r="G164" s="2"/>
      <c r="H164" s="2"/>
      <c r="I164" s="20"/>
      <c r="J164" s="2"/>
      <c r="L164" s="2"/>
      <c r="M164" s="2"/>
      <c r="N164" s="2"/>
    </row>
    <row r="165" spans="2:14" x14ac:dyDescent="0.2">
      <c r="B165" s="19"/>
      <c r="C165" s="2"/>
      <c r="D165" s="2"/>
      <c r="E165" s="2"/>
      <c r="F165" s="2"/>
      <c r="G165" s="2"/>
      <c r="H165" s="2"/>
      <c r="I165" s="20"/>
      <c r="J165" s="2"/>
      <c r="L165" s="2"/>
      <c r="M165" s="2"/>
      <c r="N165" s="2"/>
    </row>
    <row r="166" spans="2:14" x14ac:dyDescent="0.2">
      <c r="B166" s="19"/>
      <c r="C166" s="2"/>
      <c r="D166" s="2"/>
      <c r="E166" s="2"/>
      <c r="F166" s="2"/>
      <c r="G166" s="2"/>
      <c r="H166" s="2"/>
      <c r="I166" s="20"/>
      <c r="J166" s="2"/>
      <c r="L166" s="2"/>
      <c r="M166" s="2"/>
      <c r="N166" s="2"/>
    </row>
    <row r="167" spans="2:14" x14ac:dyDescent="0.2">
      <c r="B167" s="19"/>
      <c r="C167" s="2"/>
      <c r="D167" s="2"/>
      <c r="E167" s="2"/>
      <c r="F167" s="2"/>
      <c r="G167" s="2"/>
      <c r="H167" s="2"/>
      <c r="I167" s="20"/>
      <c r="J167" s="2"/>
      <c r="L167" s="2"/>
      <c r="M167" s="2"/>
      <c r="N167" s="2"/>
    </row>
    <row r="168" spans="2:14" x14ac:dyDescent="0.2">
      <c r="B168" s="19"/>
      <c r="C168" s="2"/>
      <c r="D168" s="2"/>
      <c r="E168" s="2"/>
      <c r="F168" s="2"/>
      <c r="G168" s="2"/>
      <c r="H168" s="2"/>
      <c r="I168" s="20"/>
      <c r="J168" s="2"/>
      <c r="L168" s="2"/>
      <c r="M168" s="2"/>
      <c r="N168" s="2"/>
    </row>
    <row r="169" spans="2:14" x14ac:dyDescent="0.2">
      <c r="B169" s="19"/>
      <c r="C169" s="2"/>
      <c r="D169" s="2"/>
      <c r="E169" s="2"/>
      <c r="F169" s="2"/>
      <c r="G169" s="2"/>
      <c r="H169" s="2"/>
      <c r="I169" s="20"/>
      <c r="J169" s="2"/>
      <c r="L169" s="2"/>
      <c r="M169" s="2"/>
      <c r="N169" s="2"/>
    </row>
    <row r="170" spans="2:14" x14ac:dyDescent="0.2">
      <c r="B170" s="19"/>
      <c r="C170" s="2"/>
      <c r="D170" s="2"/>
      <c r="E170" s="2"/>
      <c r="F170" s="2"/>
      <c r="G170" s="2"/>
      <c r="H170" s="2"/>
      <c r="I170" s="20"/>
      <c r="J170" s="2"/>
      <c r="L170" s="2"/>
      <c r="M170" s="2"/>
      <c r="N170" s="2"/>
    </row>
    <row r="171" spans="2:14" x14ac:dyDescent="0.2">
      <c r="B171" s="19"/>
      <c r="C171" s="2"/>
      <c r="D171" s="2"/>
      <c r="E171" s="2"/>
      <c r="F171" s="2"/>
      <c r="G171" s="2"/>
      <c r="H171" s="2"/>
      <c r="I171" s="20"/>
      <c r="J171" s="2"/>
      <c r="L171" s="2"/>
      <c r="M171" s="2"/>
      <c r="N171" s="2"/>
    </row>
    <row r="172" spans="2:14" x14ac:dyDescent="0.2">
      <c r="B172" s="19"/>
      <c r="C172" s="2"/>
      <c r="D172" s="2"/>
      <c r="E172" s="2"/>
      <c r="F172" s="2"/>
      <c r="G172" s="2"/>
      <c r="H172" s="2"/>
      <c r="I172" s="20"/>
      <c r="J172" s="2"/>
      <c r="L172" s="2"/>
      <c r="M172" s="2"/>
      <c r="N172" s="2"/>
    </row>
    <row r="173" spans="2:14" x14ac:dyDescent="0.2">
      <c r="B173" s="19"/>
      <c r="C173" s="2"/>
      <c r="D173" s="2"/>
      <c r="E173" s="2"/>
      <c r="F173" s="2"/>
      <c r="G173" s="2"/>
      <c r="H173" s="2"/>
      <c r="I173" s="20"/>
      <c r="J173" s="2"/>
      <c r="L173" s="2"/>
      <c r="M173" s="2"/>
      <c r="N173" s="2"/>
    </row>
    <row r="174" spans="2:14" x14ac:dyDescent="0.2">
      <c r="B174" s="19"/>
      <c r="C174" s="2"/>
      <c r="D174" s="2"/>
      <c r="E174" s="2"/>
      <c r="F174" s="2"/>
      <c r="G174" s="2"/>
      <c r="H174" s="2"/>
      <c r="I174" s="20"/>
      <c r="J174" s="2"/>
      <c r="L174" s="2"/>
      <c r="M174" s="2"/>
      <c r="N174" s="2"/>
    </row>
    <row r="175" spans="2:14" x14ac:dyDescent="0.2">
      <c r="B175" s="19"/>
      <c r="C175" s="2"/>
      <c r="D175" s="2"/>
      <c r="E175" s="2"/>
      <c r="F175" s="2"/>
      <c r="G175" s="2"/>
      <c r="H175" s="2"/>
      <c r="I175" s="20"/>
      <c r="J175" s="2"/>
      <c r="L175" s="2"/>
      <c r="M175" s="2"/>
      <c r="N175" s="2"/>
    </row>
    <row r="176" spans="2:14" x14ac:dyDescent="0.2">
      <c r="B176" s="19"/>
      <c r="C176" s="2"/>
      <c r="D176" s="2"/>
      <c r="E176" s="2"/>
      <c r="F176" s="2"/>
      <c r="G176" s="2"/>
      <c r="H176" s="2"/>
      <c r="I176" s="20"/>
      <c r="J176" s="2"/>
      <c r="L176" s="2"/>
      <c r="M176" s="2"/>
      <c r="N176" s="2"/>
    </row>
    <row r="177" spans="2:14" x14ac:dyDescent="0.2">
      <c r="B177" s="19"/>
      <c r="C177" s="2"/>
      <c r="D177" s="2"/>
      <c r="E177" s="2"/>
      <c r="F177" s="2"/>
      <c r="G177" s="2"/>
      <c r="H177" s="2"/>
      <c r="I177" s="20"/>
      <c r="J177" s="2"/>
      <c r="L177" s="2"/>
      <c r="M177" s="2"/>
      <c r="N177" s="2"/>
    </row>
    <row r="178" spans="2:14" x14ac:dyDescent="0.2">
      <c r="B178" s="19"/>
      <c r="C178" s="2"/>
      <c r="D178" s="2"/>
      <c r="E178" s="2"/>
      <c r="F178" s="2"/>
      <c r="G178" s="2"/>
      <c r="H178" s="2"/>
      <c r="I178" s="20"/>
      <c r="J178" s="2"/>
      <c r="L178" s="2"/>
      <c r="M178" s="2"/>
      <c r="N178" s="2"/>
    </row>
    <row r="179" spans="2:14" x14ac:dyDescent="0.2">
      <c r="B179" s="19"/>
      <c r="C179" s="2"/>
      <c r="D179" s="2"/>
      <c r="E179" s="2"/>
      <c r="F179" s="2"/>
      <c r="G179" s="2"/>
      <c r="H179" s="2"/>
      <c r="I179" s="20"/>
      <c r="J179" s="2"/>
      <c r="L179" s="2"/>
      <c r="M179" s="2"/>
      <c r="N179" s="2"/>
    </row>
    <row r="180" spans="2:14" x14ac:dyDescent="0.2">
      <c r="B180" s="19"/>
      <c r="C180" s="2"/>
      <c r="D180" s="2"/>
      <c r="E180" s="2"/>
      <c r="F180" s="2"/>
      <c r="G180" s="2"/>
      <c r="H180" s="2"/>
      <c r="I180" s="20"/>
      <c r="J180" s="2"/>
      <c r="L180" s="2"/>
      <c r="M180" s="2"/>
      <c r="N180" s="2"/>
    </row>
    <row r="181" spans="2:14" x14ac:dyDescent="0.2">
      <c r="B181" s="19"/>
      <c r="C181" s="2"/>
      <c r="D181" s="2"/>
      <c r="E181" s="2"/>
      <c r="F181" s="2"/>
      <c r="G181" s="2"/>
      <c r="H181" s="2"/>
      <c r="I181" s="20"/>
      <c r="J181" s="2"/>
      <c r="L181" s="2"/>
      <c r="M181" s="2"/>
      <c r="N181" s="2"/>
    </row>
    <row r="182" spans="2:14" x14ac:dyDescent="0.2">
      <c r="B182" s="19"/>
      <c r="C182" s="2"/>
      <c r="D182" s="2"/>
      <c r="E182" s="2"/>
      <c r="F182" s="2"/>
      <c r="G182" s="2"/>
      <c r="H182" s="2"/>
      <c r="I182" s="20"/>
      <c r="J182" s="2"/>
      <c r="L182" s="2"/>
      <c r="M182" s="2"/>
      <c r="N182" s="2"/>
    </row>
    <row r="183" spans="2:14" x14ac:dyDescent="0.2">
      <c r="B183" s="19"/>
      <c r="C183" s="2"/>
      <c r="D183" s="2"/>
      <c r="E183" s="2"/>
      <c r="F183" s="2"/>
      <c r="G183" s="2"/>
      <c r="H183" s="2"/>
      <c r="I183" s="20"/>
      <c r="J183" s="2"/>
      <c r="L183" s="2"/>
      <c r="M183" s="2"/>
      <c r="N183" s="2"/>
    </row>
    <row r="184" spans="2:14" x14ac:dyDescent="0.2">
      <c r="B184" s="19"/>
      <c r="C184" s="2"/>
      <c r="D184" s="2"/>
      <c r="E184" s="2"/>
      <c r="F184" s="2"/>
      <c r="G184" s="2"/>
      <c r="H184" s="2"/>
      <c r="I184" s="20"/>
      <c r="J184" s="2"/>
      <c r="L184" s="2"/>
      <c r="M184" s="2"/>
      <c r="N184" s="2"/>
    </row>
    <row r="185" spans="2:14" x14ac:dyDescent="0.2">
      <c r="B185" s="19"/>
      <c r="C185" s="2"/>
      <c r="D185" s="2"/>
      <c r="E185" s="2"/>
      <c r="F185" s="2"/>
      <c r="G185" s="2"/>
      <c r="H185" s="2"/>
      <c r="I185" s="20"/>
      <c r="J185" s="2"/>
      <c r="L185" s="2"/>
      <c r="M185" s="2"/>
      <c r="N185" s="2"/>
    </row>
    <row r="186" spans="2:14" x14ac:dyDescent="0.2">
      <c r="B186" s="19"/>
      <c r="C186" s="2"/>
      <c r="D186" s="2"/>
      <c r="E186" s="2"/>
      <c r="F186" s="2"/>
      <c r="G186" s="2"/>
      <c r="H186" s="2"/>
      <c r="I186" s="20"/>
      <c r="J186" s="2"/>
      <c r="L186" s="2"/>
      <c r="M186" s="2"/>
      <c r="N186" s="2"/>
    </row>
    <row r="187" spans="2:14" x14ac:dyDescent="0.2">
      <c r="B187" s="19"/>
      <c r="C187" s="2"/>
      <c r="D187" s="2"/>
      <c r="E187" s="2"/>
      <c r="F187" s="2"/>
      <c r="G187" s="2"/>
      <c r="H187" s="2"/>
      <c r="I187" s="20"/>
      <c r="J187" s="2"/>
      <c r="L187" s="2"/>
      <c r="M187" s="2"/>
      <c r="N187" s="2"/>
    </row>
    <row r="188" spans="2:14" x14ac:dyDescent="0.2">
      <c r="B188" s="19"/>
      <c r="C188" s="2"/>
      <c r="D188" s="2"/>
      <c r="E188" s="2"/>
      <c r="F188" s="2"/>
      <c r="G188" s="2"/>
      <c r="H188" s="2"/>
      <c r="I188" s="20"/>
      <c r="J188" s="2"/>
      <c r="L188" s="2"/>
      <c r="M188" s="2"/>
      <c r="N188" s="2"/>
    </row>
    <row r="189" spans="2:14" x14ac:dyDescent="0.2">
      <c r="B189" s="19"/>
      <c r="C189" s="2"/>
      <c r="D189" s="2"/>
      <c r="E189" s="2"/>
      <c r="F189" s="2"/>
      <c r="G189" s="2"/>
      <c r="H189" s="2"/>
      <c r="I189" s="20"/>
      <c r="J189" s="2"/>
      <c r="L189" s="2"/>
      <c r="M189" s="2"/>
      <c r="N189" s="2"/>
    </row>
    <row r="190" spans="2:14" x14ac:dyDescent="0.2">
      <c r="B190" s="19"/>
      <c r="C190" s="2"/>
      <c r="D190" s="2"/>
      <c r="E190" s="2"/>
      <c r="F190" s="2"/>
      <c r="G190" s="2"/>
      <c r="H190" s="2"/>
      <c r="I190" s="20"/>
      <c r="J190" s="2"/>
      <c r="L190" s="2"/>
      <c r="M190" s="2"/>
      <c r="N190" s="2"/>
    </row>
    <row r="191" spans="2:14" x14ac:dyDescent="0.2">
      <c r="B191" s="19"/>
      <c r="C191" s="2"/>
      <c r="D191" s="2"/>
      <c r="E191" s="2"/>
      <c r="F191" s="2"/>
      <c r="G191" s="2"/>
      <c r="H191" s="2"/>
      <c r="I191" s="20"/>
      <c r="J191" s="2"/>
      <c r="L191" s="2"/>
      <c r="M191" s="2"/>
      <c r="N191" s="2"/>
    </row>
    <row r="192" spans="2:14" x14ac:dyDescent="0.2">
      <c r="B192" s="19"/>
      <c r="C192" s="2"/>
      <c r="D192" s="2"/>
      <c r="E192" s="2"/>
      <c r="F192" s="2"/>
      <c r="G192" s="2"/>
      <c r="H192" s="2"/>
      <c r="I192" s="20"/>
      <c r="J192" s="2"/>
      <c r="L192" s="2"/>
      <c r="M192" s="2"/>
      <c r="N192" s="2"/>
    </row>
    <row r="193" spans="2:14" x14ac:dyDescent="0.2">
      <c r="B193" s="19"/>
      <c r="C193" s="2"/>
      <c r="D193" s="2"/>
      <c r="E193" s="2"/>
      <c r="F193" s="2"/>
      <c r="G193" s="2"/>
      <c r="H193" s="2"/>
      <c r="I193" s="20"/>
      <c r="J193" s="2"/>
      <c r="L193" s="2"/>
      <c r="M193" s="2"/>
      <c r="N193" s="2"/>
    </row>
    <row r="194" spans="2:14" x14ac:dyDescent="0.2">
      <c r="B194" s="19"/>
      <c r="C194" s="2"/>
      <c r="D194" s="2"/>
      <c r="E194" s="2"/>
      <c r="F194" s="2"/>
      <c r="G194" s="2"/>
      <c r="H194" s="2"/>
      <c r="I194" s="20"/>
      <c r="J194" s="2"/>
      <c r="L194" s="2"/>
      <c r="M194" s="2"/>
      <c r="N194" s="2"/>
    </row>
    <row r="195" spans="2:14" x14ac:dyDescent="0.2">
      <c r="B195" s="19"/>
      <c r="C195" s="2"/>
      <c r="D195" s="2"/>
      <c r="E195" s="2"/>
      <c r="F195" s="2"/>
      <c r="G195" s="2"/>
      <c r="H195" s="2"/>
      <c r="I195" s="20"/>
      <c r="J195" s="2"/>
      <c r="L195" s="2"/>
      <c r="M195" s="2"/>
      <c r="N195" s="2"/>
    </row>
    <row r="196" spans="2:14" x14ac:dyDescent="0.2">
      <c r="B196" s="19"/>
      <c r="C196" s="2"/>
      <c r="D196" s="2"/>
      <c r="E196" s="2"/>
      <c r="F196" s="2"/>
      <c r="G196" s="2"/>
      <c r="H196" s="2"/>
      <c r="I196" s="20"/>
      <c r="J196" s="2"/>
      <c r="L196" s="2"/>
      <c r="M196" s="2"/>
      <c r="N196" s="2"/>
    </row>
    <row r="197" spans="2:14" x14ac:dyDescent="0.2">
      <c r="B197" s="19"/>
      <c r="C197" s="2"/>
      <c r="D197" s="2"/>
      <c r="E197" s="2"/>
      <c r="F197" s="2"/>
      <c r="G197" s="2"/>
      <c r="H197" s="2"/>
      <c r="I197" s="20"/>
      <c r="J197" s="2"/>
      <c r="L197" s="2"/>
      <c r="M197" s="2"/>
      <c r="N197" s="2"/>
    </row>
    <row r="198" spans="2:14" x14ac:dyDescent="0.2">
      <c r="B198" s="19"/>
      <c r="C198" s="2"/>
      <c r="D198" s="2"/>
      <c r="E198" s="2"/>
      <c r="F198" s="2"/>
      <c r="G198" s="2"/>
      <c r="H198" s="2"/>
      <c r="I198" s="20"/>
      <c r="J198" s="2"/>
      <c r="L198" s="2"/>
      <c r="M198" s="2"/>
      <c r="N198" s="2"/>
    </row>
    <row r="199" spans="2:14" x14ac:dyDescent="0.2">
      <c r="B199" s="19"/>
      <c r="C199" s="2"/>
      <c r="D199" s="2"/>
      <c r="E199" s="2"/>
      <c r="F199" s="2"/>
      <c r="G199" s="2"/>
      <c r="H199" s="2"/>
      <c r="I199" s="20"/>
      <c r="J199" s="2"/>
      <c r="L199" s="2"/>
      <c r="M199" s="2"/>
      <c r="N199" s="2"/>
    </row>
    <row r="200" spans="2:14" x14ac:dyDescent="0.2">
      <c r="B200" s="19"/>
      <c r="C200" s="2"/>
      <c r="D200" s="2"/>
      <c r="E200" s="2"/>
      <c r="F200" s="2"/>
      <c r="G200" s="2"/>
      <c r="H200" s="2"/>
      <c r="I200" s="20"/>
      <c r="J200" s="2"/>
      <c r="L200" s="2"/>
      <c r="M200" s="2"/>
      <c r="N200" s="2"/>
    </row>
    <row r="201" spans="2:14" x14ac:dyDescent="0.2">
      <c r="B201" s="19"/>
      <c r="C201" s="2"/>
      <c r="D201" s="2"/>
      <c r="E201" s="2"/>
      <c r="F201" s="2"/>
      <c r="G201" s="2"/>
      <c r="H201" s="2"/>
      <c r="I201" s="20"/>
      <c r="J201" s="2"/>
      <c r="L201" s="2"/>
      <c r="M201" s="2"/>
      <c r="N201" s="2"/>
    </row>
    <row r="202" spans="2:14" x14ac:dyDescent="0.2">
      <c r="B202" s="19"/>
      <c r="C202" s="2"/>
      <c r="D202" s="2"/>
      <c r="E202" s="2"/>
      <c r="F202" s="2"/>
      <c r="G202" s="2"/>
      <c r="H202" s="2"/>
      <c r="I202" s="20"/>
      <c r="J202" s="2"/>
      <c r="L202" s="2"/>
      <c r="M202" s="2"/>
      <c r="N202" s="2"/>
    </row>
    <row r="203" spans="2:14" x14ac:dyDescent="0.2">
      <c r="B203" s="19"/>
      <c r="C203" s="2"/>
      <c r="D203" s="2"/>
      <c r="E203" s="2"/>
      <c r="F203" s="2"/>
      <c r="G203" s="2"/>
      <c r="H203" s="2"/>
      <c r="I203" s="20"/>
      <c r="J203" s="2"/>
      <c r="L203" s="2"/>
      <c r="M203" s="2"/>
      <c r="N203" s="2"/>
    </row>
    <row r="204" spans="2:14" x14ac:dyDescent="0.2">
      <c r="B204" s="19"/>
      <c r="C204" s="2"/>
      <c r="D204" s="2"/>
      <c r="E204" s="2"/>
      <c r="F204" s="2"/>
      <c r="G204" s="2"/>
      <c r="H204" s="2"/>
      <c r="I204" s="20"/>
      <c r="J204" s="2"/>
      <c r="L204" s="2"/>
      <c r="M204" s="2"/>
      <c r="N204" s="2"/>
    </row>
    <row r="205" spans="2:14" x14ac:dyDescent="0.2">
      <c r="B205" s="19"/>
      <c r="C205" s="2"/>
      <c r="D205" s="2"/>
      <c r="E205" s="2"/>
      <c r="F205" s="2"/>
      <c r="G205" s="2"/>
      <c r="H205" s="2"/>
      <c r="I205" s="20"/>
      <c r="J205" s="2"/>
      <c r="L205" s="2"/>
      <c r="M205" s="2"/>
      <c r="N205" s="2"/>
    </row>
    <row r="206" spans="2:14" x14ac:dyDescent="0.2">
      <c r="B206" s="19"/>
      <c r="C206" s="2"/>
      <c r="D206" s="2"/>
      <c r="E206" s="2"/>
      <c r="F206" s="2"/>
      <c r="G206" s="2"/>
      <c r="H206" s="2"/>
      <c r="I206" s="20"/>
      <c r="J206" s="2"/>
      <c r="L206" s="2"/>
      <c r="M206" s="2"/>
      <c r="N206" s="2"/>
    </row>
    <row r="207" spans="2:14" x14ac:dyDescent="0.2">
      <c r="B207" s="19"/>
      <c r="C207" s="2"/>
      <c r="D207" s="2"/>
      <c r="E207" s="2"/>
      <c r="F207" s="2"/>
      <c r="G207" s="2"/>
      <c r="H207" s="2"/>
      <c r="I207" s="20"/>
      <c r="J207" s="2"/>
      <c r="L207" s="2"/>
      <c r="M207" s="2"/>
      <c r="N207" s="2"/>
    </row>
    <row r="208" spans="2:14" x14ac:dyDescent="0.2">
      <c r="B208" s="19"/>
      <c r="C208" s="2"/>
      <c r="D208" s="2"/>
      <c r="E208" s="2"/>
      <c r="F208" s="2"/>
      <c r="G208" s="2"/>
      <c r="H208" s="2"/>
      <c r="I208" s="20"/>
      <c r="J208" s="2"/>
      <c r="L208" s="2"/>
      <c r="M208" s="2"/>
      <c r="N208" s="2"/>
    </row>
    <row r="209" spans="2:14" x14ac:dyDescent="0.2">
      <c r="B209" s="19"/>
      <c r="C209" s="2"/>
      <c r="D209" s="2"/>
      <c r="E209" s="2"/>
      <c r="F209" s="2"/>
      <c r="G209" s="2"/>
      <c r="H209" s="2"/>
      <c r="I209" s="20"/>
      <c r="J209" s="2"/>
      <c r="L209" s="2"/>
      <c r="M209" s="2"/>
      <c r="N209" s="2"/>
    </row>
    <row r="210" spans="2:14" x14ac:dyDescent="0.2">
      <c r="B210" s="19"/>
      <c r="C210" s="2"/>
      <c r="D210" s="2"/>
      <c r="E210" s="2"/>
      <c r="F210" s="2"/>
      <c r="G210" s="2"/>
      <c r="H210" s="2"/>
      <c r="I210" s="20"/>
      <c r="J210" s="2"/>
      <c r="L210" s="2"/>
      <c r="M210" s="2"/>
      <c r="N210" s="2"/>
    </row>
    <row r="211" spans="2:14" x14ac:dyDescent="0.2">
      <c r="B211" s="19"/>
      <c r="C211" s="2"/>
      <c r="D211" s="2"/>
      <c r="E211" s="2"/>
      <c r="F211" s="2"/>
      <c r="G211" s="2"/>
      <c r="H211" s="2"/>
      <c r="I211" s="20"/>
      <c r="J211" s="2"/>
      <c r="L211" s="2"/>
      <c r="M211" s="2"/>
      <c r="N211" s="2"/>
    </row>
    <row r="212" spans="2:14" x14ac:dyDescent="0.2">
      <c r="B212" s="19"/>
      <c r="C212" s="2"/>
      <c r="D212" s="2"/>
      <c r="E212" s="2"/>
      <c r="F212" s="2"/>
      <c r="G212" s="2"/>
      <c r="H212" s="2"/>
      <c r="I212" s="20"/>
      <c r="J212" s="2"/>
      <c r="L212" s="2"/>
      <c r="M212" s="2"/>
      <c r="N212" s="2"/>
    </row>
    <row r="213" spans="2:14" x14ac:dyDescent="0.2">
      <c r="B213" s="19"/>
      <c r="C213" s="2"/>
      <c r="D213" s="2"/>
      <c r="E213" s="2"/>
      <c r="F213" s="2"/>
      <c r="G213" s="2"/>
      <c r="H213" s="2"/>
      <c r="I213" s="20"/>
      <c r="J213" s="2"/>
      <c r="L213" s="2"/>
      <c r="M213" s="2"/>
      <c r="N213" s="2"/>
    </row>
    <row r="214" spans="2:14" x14ac:dyDescent="0.2">
      <c r="B214" s="19"/>
      <c r="C214" s="2"/>
      <c r="D214" s="2"/>
      <c r="E214" s="2"/>
      <c r="F214" s="2"/>
      <c r="G214" s="2"/>
      <c r="H214" s="2"/>
      <c r="I214" s="20"/>
      <c r="J214" s="2"/>
      <c r="L214" s="2"/>
      <c r="M214" s="2"/>
      <c r="N214" s="2"/>
    </row>
    <row r="215" spans="2:14" x14ac:dyDescent="0.2">
      <c r="B215" s="19"/>
      <c r="C215" s="2"/>
      <c r="D215" s="2"/>
      <c r="E215" s="2"/>
      <c r="F215" s="2"/>
      <c r="G215" s="2"/>
      <c r="H215" s="2"/>
      <c r="I215" s="20"/>
      <c r="J215" s="2"/>
      <c r="L215" s="2"/>
      <c r="M215" s="2"/>
      <c r="N215" s="2"/>
    </row>
    <row r="216" spans="2:14" x14ac:dyDescent="0.2">
      <c r="B216" s="19"/>
      <c r="C216" s="2"/>
      <c r="D216" s="2"/>
      <c r="E216" s="2"/>
      <c r="F216" s="2"/>
      <c r="G216" s="2"/>
      <c r="H216" s="2"/>
      <c r="I216" s="20"/>
      <c r="J216" s="2"/>
      <c r="L216" s="2"/>
      <c r="M216" s="2"/>
      <c r="N216" s="2"/>
    </row>
    <row r="217" spans="2:14" x14ac:dyDescent="0.2">
      <c r="B217" s="19"/>
      <c r="C217" s="2"/>
      <c r="D217" s="2"/>
      <c r="E217" s="2"/>
      <c r="F217" s="2"/>
      <c r="G217" s="2"/>
      <c r="H217" s="2"/>
      <c r="I217" s="20"/>
      <c r="J217" s="2"/>
      <c r="L217" s="2"/>
      <c r="M217" s="2"/>
      <c r="N217" s="2"/>
    </row>
    <row r="218" spans="2:14" x14ac:dyDescent="0.2">
      <c r="B218" s="19"/>
      <c r="C218" s="2"/>
      <c r="D218" s="2"/>
      <c r="E218" s="2"/>
      <c r="F218" s="2"/>
      <c r="G218" s="2"/>
      <c r="H218" s="2"/>
      <c r="I218" s="20"/>
      <c r="J218" s="2"/>
      <c r="L218" s="2"/>
      <c r="M218" s="2"/>
      <c r="N218" s="2"/>
    </row>
    <row r="219" spans="2:14" x14ac:dyDescent="0.2">
      <c r="B219" s="19"/>
      <c r="C219" s="2"/>
      <c r="D219" s="2"/>
      <c r="E219" s="2"/>
      <c r="F219" s="2"/>
      <c r="G219" s="2"/>
      <c r="H219" s="2"/>
      <c r="I219" s="20"/>
      <c r="J219" s="2"/>
      <c r="L219" s="2"/>
      <c r="M219" s="2"/>
      <c r="N219" s="2"/>
    </row>
    <row r="220" spans="2:14" x14ac:dyDescent="0.2">
      <c r="B220" s="19"/>
      <c r="C220" s="2"/>
      <c r="D220" s="2"/>
      <c r="E220" s="2"/>
      <c r="F220" s="2"/>
      <c r="G220" s="2"/>
      <c r="H220" s="2"/>
      <c r="I220" s="20"/>
      <c r="J220" s="2"/>
      <c r="L220" s="2"/>
      <c r="M220" s="2"/>
      <c r="N220" s="2"/>
    </row>
    <row r="221" spans="2:14" x14ac:dyDescent="0.2">
      <c r="B221" s="19"/>
      <c r="C221" s="2"/>
      <c r="D221" s="2"/>
      <c r="E221" s="2"/>
      <c r="F221" s="2"/>
      <c r="G221" s="2"/>
      <c r="H221" s="2"/>
      <c r="I221" s="20"/>
      <c r="J221" s="2"/>
      <c r="L221" s="2"/>
      <c r="M221" s="2"/>
      <c r="N221" s="2"/>
    </row>
    <row r="222" spans="2:14" x14ac:dyDescent="0.2">
      <c r="B222" s="19"/>
      <c r="C222" s="2"/>
      <c r="D222" s="2"/>
      <c r="E222" s="2"/>
      <c r="F222" s="2"/>
      <c r="G222" s="2"/>
      <c r="H222" s="2"/>
      <c r="I222" s="20"/>
      <c r="J222" s="2"/>
      <c r="L222" s="2"/>
      <c r="M222" s="2"/>
      <c r="N222" s="2"/>
    </row>
    <row r="223" spans="2:14" x14ac:dyDescent="0.2">
      <c r="B223" s="19"/>
      <c r="C223" s="2"/>
      <c r="D223" s="2"/>
      <c r="E223" s="2"/>
      <c r="F223" s="2"/>
      <c r="G223" s="2"/>
      <c r="H223" s="2"/>
      <c r="I223" s="20"/>
      <c r="J223" s="2"/>
      <c r="L223" s="2"/>
      <c r="M223" s="2"/>
      <c r="N223" s="2"/>
    </row>
    <row r="224" spans="2:14" x14ac:dyDescent="0.2">
      <c r="B224" s="19"/>
      <c r="C224" s="2"/>
      <c r="D224" s="2"/>
      <c r="E224" s="2"/>
      <c r="F224" s="2"/>
      <c r="G224" s="2"/>
      <c r="H224" s="2"/>
      <c r="I224" s="20"/>
      <c r="J224" s="2"/>
      <c r="L224" s="2"/>
      <c r="M224" s="2"/>
      <c r="N224" s="2"/>
    </row>
    <row r="225" spans="2:14" x14ac:dyDescent="0.2">
      <c r="B225" s="19"/>
      <c r="C225" s="2"/>
      <c r="D225" s="2"/>
      <c r="E225" s="2"/>
      <c r="F225" s="2"/>
      <c r="G225" s="2"/>
      <c r="H225" s="2"/>
      <c r="I225" s="20"/>
      <c r="J225" s="2"/>
      <c r="L225" s="2"/>
      <c r="M225" s="2"/>
      <c r="N225" s="2"/>
    </row>
    <row r="226" spans="2:14" x14ac:dyDescent="0.2">
      <c r="B226" s="19"/>
      <c r="C226" s="2"/>
      <c r="D226" s="2"/>
      <c r="E226" s="2"/>
      <c r="F226" s="2"/>
      <c r="G226" s="2"/>
      <c r="H226" s="2"/>
      <c r="I226" s="20"/>
      <c r="J226" s="2"/>
      <c r="L226" s="2"/>
      <c r="M226" s="2"/>
      <c r="N226" s="2"/>
    </row>
    <row r="227" spans="2:14" x14ac:dyDescent="0.2">
      <c r="B227" s="19"/>
      <c r="C227" s="2"/>
      <c r="D227" s="2"/>
      <c r="E227" s="2"/>
      <c r="F227" s="2"/>
      <c r="G227" s="2"/>
      <c r="H227" s="2"/>
      <c r="I227" s="20"/>
      <c r="J227" s="2"/>
      <c r="L227" s="2"/>
      <c r="M227" s="2"/>
      <c r="N227" s="2"/>
    </row>
    <row r="228" spans="2:14" x14ac:dyDescent="0.2">
      <c r="B228" s="19"/>
      <c r="C228" s="2"/>
      <c r="D228" s="2"/>
      <c r="E228" s="2"/>
      <c r="F228" s="2"/>
      <c r="G228" s="2"/>
      <c r="H228" s="2"/>
      <c r="I228" s="20"/>
      <c r="J228" s="2"/>
      <c r="L228" s="2"/>
      <c r="M228" s="2"/>
      <c r="N228" s="2"/>
    </row>
    <row r="229" spans="2:14" x14ac:dyDescent="0.2">
      <c r="B229" s="19"/>
      <c r="C229" s="2"/>
      <c r="D229" s="2"/>
      <c r="E229" s="2"/>
      <c r="F229" s="2"/>
      <c r="G229" s="2"/>
      <c r="H229" s="2"/>
      <c r="I229" s="20"/>
      <c r="J229" s="2"/>
      <c r="L229" s="2"/>
      <c r="M229" s="2"/>
      <c r="N229" s="2"/>
    </row>
    <row r="230" spans="2:14" x14ac:dyDescent="0.2">
      <c r="B230" s="19"/>
      <c r="C230" s="2"/>
      <c r="D230" s="2"/>
      <c r="E230" s="2"/>
      <c r="F230" s="2"/>
      <c r="G230" s="2"/>
      <c r="H230" s="2"/>
      <c r="I230" s="20"/>
      <c r="J230" s="2"/>
      <c r="L230" s="2"/>
      <c r="M230" s="2"/>
      <c r="N230" s="2"/>
    </row>
    <row r="231" spans="2:14" x14ac:dyDescent="0.2">
      <c r="B231" s="19"/>
      <c r="C231" s="2"/>
      <c r="D231" s="2"/>
      <c r="E231" s="2"/>
      <c r="F231" s="2"/>
      <c r="G231" s="2"/>
      <c r="H231" s="2"/>
      <c r="I231" s="20"/>
      <c r="J231" s="2"/>
      <c r="L231" s="2"/>
      <c r="M231" s="2"/>
      <c r="N231" s="2"/>
    </row>
    <row r="232" spans="2:14" x14ac:dyDescent="0.2">
      <c r="B232" s="19"/>
      <c r="C232" s="2"/>
      <c r="D232" s="2"/>
      <c r="E232" s="2"/>
      <c r="F232" s="2"/>
      <c r="G232" s="2"/>
      <c r="H232" s="2"/>
      <c r="I232" s="20"/>
      <c r="J232" s="2"/>
      <c r="L232" s="2"/>
      <c r="M232" s="2"/>
      <c r="N232" s="2"/>
    </row>
    <row r="233" spans="2:14" x14ac:dyDescent="0.2">
      <c r="B233" s="19"/>
      <c r="C233" s="2"/>
      <c r="D233" s="2"/>
      <c r="E233" s="2"/>
      <c r="F233" s="2"/>
      <c r="G233" s="2"/>
      <c r="H233" s="2"/>
      <c r="I233" s="20"/>
      <c r="J233" s="2"/>
      <c r="L233" s="2"/>
      <c r="M233" s="2"/>
      <c r="N233" s="2"/>
    </row>
    <row r="234" spans="2:14" x14ac:dyDescent="0.2">
      <c r="B234" s="19"/>
      <c r="C234" s="2"/>
      <c r="D234" s="2"/>
      <c r="E234" s="2"/>
      <c r="F234" s="2"/>
      <c r="G234" s="2"/>
      <c r="H234" s="2"/>
      <c r="I234" s="20"/>
      <c r="J234" s="2"/>
      <c r="L234" s="2"/>
      <c r="M234" s="2"/>
      <c r="N234" s="2"/>
    </row>
    <row r="235" spans="2:14" x14ac:dyDescent="0.2">
      <c r="B235" s="19"/>
      <c r="C235" s="2"/>
      <c r="D235" s="2"/>
      <c r="E235" s="2"/>
      <c r="F235" s="2"/>
      <c r="G235" s="2"/>
      <c r="H235" s="2"/>
      <c r="I235" s="20"/>
      <c r="J235" s="2"/>
      <c r="L235" s="2"/>
      <c r="M235" s="2"/>
      <c r="N235" s="2"/>
    </row>
    <row r="236" spans="2:14" x14ac:dyDescent="0.2">
      <c r="B236" s="19"/>
      <c r="C236" s="2"/>
      <c r="D236" s="2"/>
      <c r="E236" s="2"/>
      <c r="F236" s="2"/>
      <c r="G236" s="2"/>
      <c r="H236" s="2"/>
      <c r="I236" s="20"/>
      <c r="J236" s="2"/>
      <c r="L236" s="2"/>
      <c r="M236" s="2"/>
      <c r="N236" s="2"/>
    </row>
    <row r="237" spans="2:14" x14ac:dyDescent="0.2">
      <c r="B237" s="19"/>
      <c r="C237" s="2"/>
      <c r="D237" s="2"/>
      <c r="E237" s="2"/>
      <c r="F237" s="2"/>
      <c r="G237" s="2"/>
      <c r="H237" s="2"/>
      <c r="I237" s="20"/>
      <c r="J237" s="2"/>
      <c r="L237" s="2"/>
      <c r="M237" s="2"/>
      <c r="N237" s="2"/>
    </row>
    <row r="238" spans="2:14" x14ac:dyDescent="0.2">
      <c r="B238" s="19"/>
      <c r="C238" s="2"/>
      <c r="D238" s="2"/>
      <c r="E238" s="2"/>
      <c r="F238" s="2"/>
      <c r="G238" s="2"/>
      <c r="H238" s="2"/>
      <c r="I238" s="20"/>
      <c r="J238" s="2"/>
      <c r="L238" s="2"/>
      <c r="M238" s="2"/>
      <c r="N238" s="2"/>
    </row>
    <row r="239" spans="2:14" x14ac:dyDescent="0.2">
      <c r="B239" s="19"/>
      <c r="C239" s="2"/>
      <c r="D239" s="2"/>
      <c r="E239" s="2"/>
      <c r="F239" s="2"/>
      <c r="G239" s="2"/>
      <c r="H239" s="2"/>
      <c r="I239" s="20"/>
      <c r="J239" s="2"/>
      <c r="L239" s="2"/>
      <c r="M239" s="2"/>
      <c r="N239" s="2"/>
    </row>
    <row r="240" spans="2:14" x14ac:dyDescent="0.2">
      <c r="B240" s="19"/>
      <c r="C240" s="2"/>
      <c r="D240" s="2"/>
      <c r="E240" s="2"/>
      <c r="F240" s="2"/>
      <c r="G240" s="2"/>
      <c r="H240" s="2"/>
      <c r="I240" s="20"/>
      <c r="J240" s="2"/>
      <c r="L240" s="2"/>
      <c r="M240" s="2"/>
      <c r="N240" s="2"/>
    </row>
    <row r="241" spans="2:14" x14ac:dyDescent="0.2">
      <c r="B241" s="19"/>
      <c r="C241" s="2"/>
      <c r="D241" s="2"/>
      <c r="E241" s="2"/>
      <c r="F241" s="2"/>
      <c r="G241" s="2"/>
      <c r="H241" s="2"/>
      <c r="I241" s="20"/>
      <c r="J241" s="2"/>
      <c r="L241" s="2"/>
      <c r="M241" s="2"/>
      <c r="N241" s="2"/>
    </row>
    <row r="242" spans="2:14" x14ac:dyDescent="0.2">
      <c r="B242" s="19"/>
      <c r="C242" s="2"/>
      <c r="D242" s="2"/>
      <c r="E242" s="2"/>
      <c r="F242" s="2"/>
      <c r="G242" s="2"/>
      <c r="H242" s="2"/>
      <c r="I242" s="20"/>
      <c r="J242" s="2"/>
      <c r="L242" s="2"/>
      <c r="M242" s="2"/>
      <c r="N242" s="2"/>
    </row>
    <row r="243" spans="2:14" x14ac:dyDescent="0.2">
      <c r="B243" s="19"/>
      <c r="C243" s="2"/>
      <c r="D243" s="2"/>
      <c r="E243" s="2"/>
      <c r="F243" s="2"/>
      <c r="G243" s="2"/>
      <c r="H243" s="2"/>
      <c r="I243" s="20"/>
      <c r="J243" s="2"/>
      <c r="L243" s="2"/>
      <c r="M243" s="2"/>
      <c r="N243" s="2"/>
    </row>
    <row r="244" spans="2:14" x14ac:dyDescent="0.2">
      <c r="B244" s="19"/>
      <c r="C244" s="2"/>
      <c r="D244" s="2"/>
      <c r="E244" s="2"/>
      <c r="F244" s="2"/>
      <c r="G244" s="2"/>
      <c r="H244" s="2"/>
      <c r="I244" s="20"/>
      <c r="J244" s="2"/>
      <c r="L244" s="2"/>
      <c r="M244" s="2"/>
      <c r="N244" s="2"/>
    </row>
    <row r="245" spans="2:14" x14ac:dyDescent="0.2">
      <c r="B245" s="19"/>
      <c r="C245" s="2"/>
      <c r="D245" s="2"/>
      <c r="E245" s="2"/>
      <c r="F245" s="2"/>
      <c r="G245" s="2"/>
      <c r="H245" s="2"/>
      <c r="I245" s="20"/>
      <c r="J245" s="2"/>
      <c r="L245" s="2"/>
      <c r="M245" s="2"/>
      <c r="N245" s="2"/>
    </row>
    <row r="246" spans="2:14" x14ac:dyDescent="0.2">
      <c r="B246" s="19"/>
      <c r="C246" s="2"/>
      <c r="D246" s="2"/>
      <c r="E246" s="2"/>
      <c r="F246" s="2"/>
      <c r="G246" s="2"/>
      <c r="H246" s="2"/>
      <c r="I246" s="20"/>
      <c r="J246" s="2"/>
      <c r="L246" s="2"/>
      <c r="M246" s="2"/>
      <c r="N246" s="2"/>
    </row>
    <row r="247" spans="2:14" x14ac:dyDescent="0.2">
      <c r="B247" s="19"/>
      <c r="C247" s="2"/>
      <c r="D247" s="2"/>
      <c r="E247" s="2"/>
      <c r="F247" s="2"/>
      <c r="G247" s="2"/>
      <c r="H247" s="2"/>
      <c r="I247" s="20"/>
      <c r="J247" s="2"/>
      <c r="L247" s="2"/>
      <c r="M247" s="2"/>
      <c r="N247" s="2"/>
    </row>
    <row r="248" spans="2:14" x14ac:dyDescent="0.2">
      <c r="B248" s="19"/>
      <c r="C248" s="2"/>
      <c r="D248" s="2"/>
      <c r="E248" s="2"/>
      <c r="F248" s="2"/>
      <c r="G248" s="2"/>
      <c r="H248" s="2"/>
      <c r="I248" s="20"/>
      <c r="J248" s="2"/>
      <c r="L248" s="2"/>
      <c r="M248" s="2"/>
      <c r="N248" s="2"/>
    </row>
    <row r="249" spans="2:14" x14ac:dyDescent="0.2">
      <c r="B249" s="19"/>
      <c r="C249" s="2"/>
      <c r="D249" s="2"/>
      <c r="E249" s="2"/>
      <c r="F249" s="2"/>
      <c r="G249" s="2"/>
      <c r="H249" s="2"/>
      <c r="I249" s="20"/>
      <c r="J249" s="2"/>
      <c r="L249" s="2"/>
      <c r="M249" s="2"/>
      <c r="N249" s="2"/>
    </row>
    <row r="250" spans="2:14" x14ac:dyDescent="0.2">
      <c r="B250" s="19"/>
      <c r="C250" s="2"/>
      <c r="D250" s="2"/>
      <c r="E250" s="2"/>
      <c r="F250" s="2"/>
      <c r="G250" s="2"/>
      <c r="H250" s="2"/>
      <c r="I250" s="20"/>
      <c r="J250" s="2"/>
      <c r="L250" s="2"/>
      <c r="M250" s="2"/>
      <c r="N250" s="2"/>
    </row>
    <row r="251" spans="2:14" x14ac:dyDescent="0.2">
      <c r="B251" s="19"/>
      <c r="C251" s="2"/>
      <c r="D251" s="2"/>
      <c r="E251" s="2"/>
      <c r="F251" s="2"/>
      <c r="G251" s="2"/>
      <c r="H251" s="2"/>
      <c r="I251" s="20"/>
      <c r="J251" s="2"/>
      <c r="L251" s="2"/>
      <c r="M251" s="2"/>
      <c r="N251" s="2"/>
    </row>
    <row r="252" spans="2:14" x14ac:dyDescent="0.2">
      <c r="B252" s="19"/>
      <c r="C252" s="2"/>
      <c r="D252" s="2"/>
      <c r="E252" s="2"/>
      <c r="F252" s="2"/>
      <c r="G252" s="2"/>
      <c r="H252" s="2"/>
      <c r="I252" s="20"/>
      <c r="J252" s="2"/>
      <c r="L252" s="2"/>
      <c r="M252" s="2"/>
      <c r="N252" s="2"/>
    </row>
    <row r="253" spans="2:14" x14ac:dyDescent="0.2">
      <c r="B253" s="19"/>
      <c r="C253" s="2"/>
      <c r="D253" s="2"/>
      <c r="E253" s="2"/>
      <c r="F253" s="2"/>
      <c r="G253" s="2"/>
      <c r="H253" s="2"/>
      <c r="I253" s="20"/>
      <c r="J253" s="2"/>
      <c r="L253" s="2"/>
      <c r="M253" s="2"/>
      <c r="N253" s="2"/>
    </row>
    <row r="254" spans="2:14" x14ac:dyDescent="0.2">
      <c r="B254" s="19"/>
      <c r="C254" s="2"/>
      <c r="D254" s="2"/>
      <c r="E254" s="2"/>
      <c r="F254" s="2"/>
      <c r="G254" s="2"/>
      <c r="H254" s="2"/>
      <c r="I254" s="20"/>
      <c r="J254" s="2"/>
      <c r="L254" s="2"/>
      <c r="M254" s="2"/>
      <c r="N254" s="2"/>
    </row>
    <row r="255" spans="2:14" x14ac:dyDescent="0.2">
      <c r="B255" s="19"/>
      <c r="C255" s="2"/>
      <c r="D255" s="2"/>
      <c r="E255" s="2"/>
      <c r="F255" s="2"/>
      <c r="G255" s="2"/>
      <c r="H255" s="2"/>
      <c r="I255" s="20"/>
      <c r="J255" s="2"/>
      <c r="L255" s="2"/>
      <c r="M255" s="2"/>
      <c r="N255" s="2"/>
    </row>
    <row r="256" spans="2:14" x14ac:dyDescent="0.2">
      <c r="B256" s="19"/>
      <c r="C256" s="2"/>
      <c r="D256" s="2"/>
      <c r="E256" s="2"/>
      <c r="F256" s="2"/>
      <c r="G256" s="2"/>
      <c r="H256" s="2"/>
      <c r="I256" s="20"/>
      <c r="J256" s="2"/>
      <c r="L256" s="2"/>
      <c r="M256" s="2"/>
      <c r="N256" s="2"/>
    </row>
    <row r="257" spans="2:14" x14ac:dyDescent="0.2">
      <c r="B257" s="19"/>
      <c r="C257" s="2"/>
      <c r="D257" s="2"/>
      <c r="E257" s="2"/>
      <c r="F257" s="2"/>
      <c r="G257" s="2"/>
      <c r="H257" s="2"/>
      <c r="I257" s="20"/>
      <c r="J257" s="2"/>
      <c r="L257" s="2"/>
      <c r="M257" s="2"/>
      <c r="N257" s="2"/>
    </row>
    <row r="258" spans="2:14" x14ac:dyDescent="0.2">
      <c r="B258" s="19"/>
      <c r="C258" s="2"/>
      <c r="D258" s="2"/>
      <c r="E258" s="2"/>
      <c r="F258" s="2"/>
      <c r="G258" s="2"/>
      <c r="H258" s="2"/>
      <c r="I258" s="20"/>
      <c r="J258" s="2"/>
      <c r="L258" s="2"/>
      <c r="M258" s="2"/>
      <c r="N258" s="2"/>
    </row>
    <row r="259" spans="2:14" x14ac:dyDescent="0.2">
      <c r="B259" s="19"/>
      <c r="C259" s="2"/>
      <c r="D259" s="2"/>
      <c r="E259" s="2"/>
      <c r="F259" s="2"/>
      <c r="G259" s="2"/>
      <c r="H259" s="2"/>
      <c r="I259" s="20"/>
      <c r="J259" s="2"/>
      <c r="L259" s="2"/>
      <c r="M259" s="2"/>
      <c r="N259" s="2"/>
    </row>
    <row r="260" spans="2:14" x14ac:dyDescent="0.2">
      <c r="B260" s="19"/>
      <c r="C260" s="2"/>
      <c r="D260" s="2"/>
      <c r="E260" s="2"/>
      <c r="F260" s="2"/>
      <c r="G260" s="2"/>
      <c r="H260" s="2"/>
      <c r="I260" s="20"/>
      <c r="J260" s="2"/>
      <c r="L260" s="2"/>
      <c r="M260" s="2"/>
      <c r="N260" s="2"/>
    </row>
    <row r="261" spans="2:14" x14ac:dyDescent="0.2">
      <c r="B261" s="19"/>
      <c r="C261" s="2"/>
      <c r="D261" s="2"/>
      <c r="E261" s="2"/>
      <c r="F261" s="2"/>
      <c r="G261" s="2"/>
      <c r="H261" s="2"/>
      <c r="I261" s="20"/>
      <c r="J261" s="2"/>
      <c r="L261" s="2"/>
      <c r="M261" s="2"/>
      <c r="N261" s="2"/>
    </row>
    <row r="262" spans="2:14" x14ac:dyDescent="0.2">
      <c r="B262" s="19"/>
      <c r="C262" s="2"/>
      <c r="D262" s="2"/>
      <c r="E262" s="2"/>
      <c r="F262" s="2"/>
      <c r="G262" s="2"/>
      <c r="H262" s="2"/>
      <c r="I262" s="20"/>
      <c r="J262" s="2"/>
      <c r="L262" s="2"/>
      <c r="M262" s="2"/>
      <c r="N262" s="2"/>
    </row>
    <row r="263" spans="2:14" x14ac:dyDescent="0.2">
      <c r="B263" s="19"/>
      <c r="C263" s="2"/>
      <c r="D263" s="2"/>
      <c r="E263" s="2"/>
      <c r="F263" s="2"/>
      <c r="G263" s="2"/>
      <c r="H263" s="2"/>
      <c r="I263" s="20"/>
      <c r="J263" s="2"/>
      <c r="L263" s="2"/>
      <c r="M263" s="2"/>
      <c r="N263" s="2"/>
    </row>
    <row r="264" spans="2:14" x14ac:dyDescent="0.2">
      <c r="B264" s="19"/>
      <c r="C264" s="2"/>
      <c r="D264" s="2"/>
      <c r="E264" s="2"/>
      <c r="F264" s="2"/>
      <c r="G264" s="2"/>
      <c r="H264" s="2"/>
      <c r="I264" s="20"/>
      <c r="J264" s="2"/>
      <c r="L264" s="2"/>
      <c r="M264" s="2"/>
      <c r="N264" s="2"/>
    </row>
    <row r="265" spans="2:14" x14ac:dyDescent="0.2">
      <c r="B265" s="19"/>
      <c r="C265" s="2"/>
      <c r="D265" s="2"/>
      <c r="E265" s="2"/>
      <c r="F265" s="2"/>
      <c r="G265" s="2"/>
      <c r="H265" s="2"/>
      <c r="I265" s="20"/>
      <c r="J265" s="2"/>
      <c r="L265" s="2"/>
      <c r="M265" s="2"/>
      <c r="N265" s="2"/>
    </row>
    <row r="266" spans="2:14" x14ac:dyDescent="0.2">
      <c r="B266" s="19"/>
      <c r="C266" s="2"/>
      <c r="D266" s="2"/>
      <c r="E266" s="2"/>
      <c r="F266" s="2"/>
      <c r="G266" s="2"/>
      <c r="H266" s="2"/>
      <c r="I266" s="20"/>
      <c r="J266" s="2"/>
      <c r="L266" s="2"/>
      <c r="M266" s="2"/>
      <c r="N266" s="2"/>
    </row>
    <row r="267" spans="2:14" x14ac:dyDescent="0.2">
      <c r="B267" s="19"/>
      <c r="C267" s="2"/>
      <c r="D267" s="2"/>
      <c r="E267" s="2"/>
      <c r="F267" s="2"/>
      <c r="G267" s="2"/>
      <c r="H267" s="2"/>
      <c r="I267" s="20"/>
      <c r="J267" s="2"/>
      <c r="L267" s="2"/>
      <c r="M267" s="2"/>
      <c r="N267" s="2"/>
    </row>
    <row r="268" spans="2:14" x14ac:dyDescent="0.2">
      <c r="B268" s="19"/>
      <c r="C268" s="2"/>
      <c r="D268" s="2"/>
      <c r="E268" s="2"/>
      <c r="F268" s="2"/>
      <c r="G268" s="2"/>
      <c r="H268" s="2"/>
      <c r="I268" s="20"/>
      <c r="J268" s="2"/>
      <c r="L268" s="2"/>
      <c r="M268" s="2"/>
      <c r="N268" s="2"/>
    </row>
    <row r="269" spans="2:14" x14ac:dyDescent="0.2">
      <c r="B269" s="19"/>
      <c r="C269" s="2"/>
      <c r="D269" s="2"/>
      <c r="E269" s="2"/>
      <c r="F269" s="2"/>
      <c r="G269" s="2"/>
      <c r="H269" s="2"/>
      <c r="I269" s="20"/>
      <c r="J269" s="2"/>
      <c r="L269" s="2"/>
      <c r="M269" s="2"/>
      <c r="N269" s="2"/>
    </row>
    <row r="270" spans="2:14" x14ac:dyDescent="0.2">
      <c r="B270" s="19"/>
      <c r="C270" s="2"/>
      <c r="D270" s="2"/>
      <c r="E270" s="2"/>
      <c r="F270" s="2"/>
      <c r="G270" s="2"/>
      <c r="H270" s="2"/>
      <c r="I270" s="20"/>
      <c r="J270" s="2"/>
      <c r="L270" s="2"/>
      <c r="M270" s="2"/>
      <c r="N270" s="2"/>
    </row>
    <row r="271" spans="2:14" x14ac:dyDescent="0.2">
      <c r="B271" s="19"/>
      <c r="C271" s="2"/>
      <c r="D271" s="2"/>
      <c r="E271" s="2"/>
      <c r="F271" s="2"/>
      <c r="G271" s="2"/>
      <c r="H271" s="2"/>
      <c r="I271" s="20"/>
      <c r="J271" s="2"/>
      <c r="L271" s="2"/>
      <c r="M271" s="2"/>
      <c r="N271" s="2"/>
    </row>
    <row r="272" spans="2:14" x14ac:dyDescent="0.2">
      <c r="B272" s="19"/>
      <c r="C272" s="2"/>
      <c r="D272" s="2"/>
      <c r="E272" s="2"/>
      <c r="F272" s="2"/>
      <c r="G272" s="2"/>
      <c r="H272" s="2"/>
      <c r="I272" s="20"/>
      <c r="J272" s="2"/>
      <c r="L272" s="2"/>
      <c r="M272" s="2"/>
      <c r="N272" s="2"/>
    </row>
    <row r="273" spans="2:14" x14ac:dyDescent="0.2">
      <c r="B273" s="19"/>
      <c r="C273" s="2"/>
      <c r="D273" s="2"/>
      <c r="E273" s="2"/>
      <c r="F273" s="2"/>
      <c r="G273" s="2"/>
      <c r="H273" s="2"/>
      <c r="I273" s="20"/>
      <c r="J273" s="2"/>
      <c r="L273" s="2"/>
      <c r="M273" s="2"/>
      <c r="N273" s="2"/>
    </row>
    <row r="274" spans="2:14" x14ac:dyDescent="0.2">
      <c r="B274" s="19"/>
      <c r="C274" s="2"/>
      <c r="D274" s="2"/>
      <c r="E274" s="2"/>
      <c r="F274" s="2"/>
      <c r="G274" s="2"/>
      <c r="H274" s="2"/>
      <c r="I274" s="20"/>
      <c r="J274" s="2"/>
      <c r="L274" s="2"/>
      <c r="M274" s="2"/>
      <c r="N274" s="2"/>
    </row>
    <row r="275" spans="2:14" x14ac:dyDescent="0.2">
      <c r="B275" s="19"/>
      <c r="C275" s="2"/>
      <c r="D275" s="2"/>
      <c r="E275" s="2"/>
      <c r="F275" s="2"/>
      <c r="G275" s="2"/>
      <c r="H275" s="2"/>
      <c r="I275" s="20"/>
      <c r="J275" s="2"/>
      <c r="L275" s="2"/>
      <c r="M275" s="2"/>
      <c r="N275" s="2"/>
    </row>
    <row r="276" spans="2:14" x14ac:dyDescent="0.2">
      <c r="B276" s="19"/>
      <c r="C276" s="2"/>
      <c r="D276" s="2"/>
      <c r="E276" s="2"/>
      <c r="F276" s="2"/>
      <c r="G276" s="2"/>
      <c r="H276" s="2"/>
      <c r="I276" s="20"/>
      <c r="J276" s="2"/>
      <c r="L276" s="2"/>
      <c r="M276" s="2"/>
      <c r="N276" s="2"/>
    </row>
    <row r="277" spans="2:14" x14ac:dyDescent="0.2">
      <c r="B277" s="19"/>
      <c r="C277" s="2"/>
      <c r="D277" s="2"/>
      <c r="E277" s="2"/>
      <c r="F277" s="2"/>
      <c r="G277" s="2"/>
      <c r="H277" s="2"/>
      <c r="I277" s="20"/>
      <c r="J277" s="2"/>
      <c r="L277" s="2"/>
      <c r="M277" s="2"/>
      <c r="N277" s="2"/>
    </row>
    <row r="278" spans="2:14" x14ac:dyDescent="0.2">
      <c r="B278" s="19"/>
      <c r="C278" s="2"/>
      <c r="D278" s="2"/>
      <c r="E278" s="2"/>
      <c r="F278" s="2"/>
      <c r="G278" s="2"/>
      <c r="H278" s="2"/>
      <c r="I278" s="20"/>
      <c r="J278" s="2"/>
      <c r="L278" s="2"/>
      <c r="M278" s="2"/>
      <c r="N278" s="2"/>
    </row>
    <row r="279" spans="2:14" x14ac:dyDescent="0.2">
      <c r="B279" s="19"/>
      <c r="C279" s="2"/>
      <c r="D279" s="2"/>
      <c r="E279" s="2"/>
      <c r="F279" s="2"/>
      <c r="G279" s="2"/>
      <c r="H279" s="2"/>
      <c r="I279" s="20"/>
      <c r="J279" s="2"/>
      <c r="L279" s="2"/>
      <c r="M279" s="2"/>
      <c r="N279" s="2"/>
    </row>
    <row r="280" spans="2:14" x14ac:dyDescent="0.2">
      <c r="B280" s="19"/>
      <c r="C280" s="2"/>
      <c r="D280" s="2"/>
      <c r="E280" s="2"/>
      <c r="F280" s="2"/>
      <c r="G280" s="2"/>
      <c r="H280" s="2"/>
      <c r="I280" s="20"/>
      <c r="J280" s="2"/>
      <c r="L280" s="2"/>
      <c r="M280" s="2"/>
      <c r="N280" s="2"/>
    </row>
    <row r="281" spans="2:14" x14ac:dyDescent="0.2">
      <c r="B281" s="19"/>
      <c r="C281" s="2"/>
      <c r="D281" s="2"/>
      <c r="E281" s="2"/>
      <c r="F281" s="2"/>
      <c r="G281" s="2"/>
      <c r="H281" s="2"/>
      <c r="I281" s="20"/>
      <c r="J281" s="2"/>
      <c r="L281" s="2"/>
      <c r="M281" s="2"/>
      <c r="N281" s="2"/>
    </row>
    <row r="282" spans="2:14" x14ac:dyDescent="0.2">
      <c r="B282" s="19"/>
      <c r="C282" s="2"/>
      <c r="D282" s="2"/>
      <c r="E282" s="2"/>
      <c r="F282" s="2"/>
      <c r="G282" s="2"/>
      <c r="H282" s="2"/>
      <c r="I282" s="20"/>
      <c r="J282" s="2"/>
      <c r="L282" s="2"/>
      <c r="M282" s="2"/>
      <c r="N282" s="2"/>
    </row>
    <row r="283" spans="2:14" x14ac:dyDescent="0.2">
      <c r="B283" s="19"/>
      <c r="C283" s="2"/>
      <c r="D283" s="2"/>
      <c r="E283" s="2"/>
      <c r="F283" s="2"/>
      <c r="G283" s="2"/>
      <c r="H283" s="2"/>
      <c r="I283" s="20"/>
      <c r="J283" s="2"/>
      <c r="L283" s="2"/>
      <c r="M283" s="2"/>
      <c r="N283" s="2"/>
    </row>
    <row r="284" spans="2:14" x14ac:dyDescent="0.2">
      <c r="B284" s="19"/>
      <c r="C284" s="2"/>
      <c r="D284" s="2"/>
      <c r="E284" s="2"/>
      <c r="F284" s="2"/>
      <c r="G284" s="2"/>
      <c r="H284" s="2"/>
      <c r="I284" s="20"/>
      <c r="J284" s="2"/>
      <c r="L284" s="2"/>
      <c r="M284" s="2"/>
      <c r="N284" s="2"/>
    </row>
    <row r="285" spans="2:14" x14ac:dyDescent="0.2">
      <c r="B285" s="19"/>
      <c r="C285" s="2"/>
      <c r="D285" s="2"/>
      <c r="E285" s="2"/>
      <c r="F285" s="2"/>
      <c r="G285" s="2"/>
      <c r="H285" s="2"/>
      <c r="I285" s="20"/>
      <c r="J285" s="2"/>
      <c r="L285" s="2"/>
      <c r="M285" s="2"/>
      <c r="N285" s="2"/>
    </row>
    <row r="286" spans="2:14" x14ac:dyDescent="0.2">
      <c r="B286" s="19"/>
      <c r="C286" s="2"/>
      <c r="D286" s="2"/>
      <c r="E286" s="2"/>
      <c r="F286" s="2"/>
      <c r="G286" s="2"/>
      <c r="H286" s="2"/>
      <c r="I286" s="20"/>
      <c r="J286" s="2"/>
      <c r="L286" s="2"/>
      <c r="M286" s="2"/>
      <c r="N286" s="2"/>
    </row>
    <row r="287" spans="2:14" x14ac:dyDescent="0.2">
      <c r="B287" s="19"/>
      <c r="C287" s="2"/>
      <c r="D287" s="2"/>
      <c r="E287" s="2"/>
      <c r="F287" s="2"/>
      <c r="G287" s="2"/>
      <c r="H287" s="2"/>
      <c r="I287" s="20"/>
      <c r="J287" s="2"/>
      <c r="L287" s="2"/>
      <c r="M287" s="2"/>
      <c r="N287" s="2"/>
    </row>
    <row r="288" spans="2:14" x14ac:dyDescent="0.2">
      <c r="B288" s="19"/>
      <c r="C288" s="2"/>
      <c r="D288" s="2"/>
      <c r="E288" s="2"/>
      <c r="F288" s="2"/>
      <c r="G288" s="2"/>
      <c r="H288" s="2"/>
      <c r="I288" s="20"/>
      <c r="J288" s="2"/>
      <c r="L288" s="2"/>
      <c r="M288" s="2"/>
      <c r="N288" s="2"/>
    </row>
    <row r="289" spans="2:14" x14ac:dyDescent="0.2">
      <c r="B289" s="19"/>
      <c r="C289" s="2"/>
      <c r="D289" s="2"/>
      <c r="E289" s="2"/>
      <c r="F289" s="2"/>
      <c r="G289" s="2"/>
      <c r="H289" s="2"/>
      <c r="I289" s="20"/>
      <c r="J289" s="2"/>
      <c r="L289" s="2"/>
      <c r="M289" s="2"/>
      <c r="N289" s="2"/>
    </row>
    <row r="290" spans="2:14" x14ac:dyDescent="0.2">
      <c r="B290" s="19"/>
      <c r="C290" s="2"/>
      <c r="D290" s="2"/>
      <c r="E290" s="2"/>
      <c r="F290" s="2"/>
      <c r="G290" s="2"/>
      <c r="H290" s="2"/>
      <c r="I290" s="20"/>
      <c r="J290" s="2"/>
      <c r="L290" s="2"/>
      <c r="M290" s="2"/>
      <c r="N290" s="2"/>
    </row>
    <row r="291" spans="2:14" x14ac:dyDescent="0.2">
      <c r="B291" s="19"/>
      <c r="C291" s="2"/>
      <c r="D291" s="2"/>
      <c r="E291" s="2"/>
      <c r="F291" s="2"/>
      <c r="G291" s="2"/>
      <c r="H291" s="2"/>
      <c r="I291" s="20"/>
      <c r="J291" s="2"/>
      <c r="L291" s="2"/>
      <c r="M291" s="2"/>
      <c r="N291" s="2"/>
    </row>
    <row r="292" spans="2:14" x14ac:dyDescent="0.2">
      <c r="B292" s="19"/>
      <c r="C292" s="2"/>
      <c r="D292" s="2"/>
      <c r="E292" s="2"/>
      <c r="F292" s="2"/>
      <c r="G292" s="2"/>
      <c r="H292" s="2"/>
      <c r="I292" s="20"/>
      <c r="J292" s="2"/>
      <c r="L292" s="2"/>
      <c r="M292" s="2"/>
      <c r="N292" s="2"/>
    </row>
    <row r="293" spans="2:14" x14ac:dyDescent="0.2">
      <c r="B293" s="19"/>
      <c r="C293" s="2"/>
      <c r="D293" s="2"/>
      <c r="E293" s="2"/>
      <c r="F293" s="2"/>
      <c r="G293" s="2"/>
      <c r="H293" s="2"/>
      <c r="I293" s="20"/>
      <c r="J293" s="2"/>
      <c r="L293" s="2"/>
      <c r="M293" s="2"/>
      <c r="N293" s="2"/>
    </row>
    <row r="294" spans="2:14" x14ac:dyDescent="0.2">
      <c r="B294" s="19"/>
      <c r="C294" s="2"/>
      <c r="D294" s="2"/>
      <c r="E294" s="2"/>
      <c r="F294" s="2"/>
      <c r="G294" s="2"/>
      <c r="H294" s="2"/>
      <c r="I294" s="20"/>
      <c r="J294" s="2"/>
      <c r="L294" s="2"/>
      <c r="M294" s="2"/>
      <c r="N294" s="2"/>
    </row>
    <row r="295" spans="2:14" x14ac:dyDescent="0.2">
      <c r="B295" s="19"/>
      <c r="C295" s="2"/>
      <c r="D295" s="2"/>
      <c r="E295" s="2"/>
      <c r="F295" s="2"/>
      <c r="G295" s="2"/>
      <c r="H295" s="2"/>
      <c r="I295" s="20"/>
      <c r="J295" s="2"/>
      <c r="L295" s="2"/>
      <c r="M295" s="2"/>
      <c r="N295" s="2"/>
    </row>
    <row r="296" spans="2:14" x14ac:dyDescent="0.2">
      <c r="B296" s="19"/>
      <c r="C296" s="2"/>
      <c r="D296" s="2"/>
      <c r="E296" s="2"/>
      <c r="F296" s="2"/>
      <c r="G296" s="2"/>
      <c r="H296" s="2"/>
      <c r="I296" s="20"/>
      <c r="J296" s="2"/>
      <c r="L296" s="2"/>
      <c r="M296" s="2"/>
      <c r="N296" s="2"/>
    </row>
    <row r="297" spans="2:14" x14ac:dyDescent="0.2">
      <c r="B297" s="19"/>
      <c r="C297" s="2"/>
      <c r="D297" s="2"/>
      <c r="E297" s="2"/>
      <c r="F297" s="2"/>
      <c r="G297" s="2"/>
      <c r="H297" s="2"/>
      <c r="I297" s="20"/>
      <c r="J297" s="2"/>
      <c r="L297" s="2"/>
      <c r="M297" s="2"/>
      <c r="N297" s="2"/>
    </row>
    <row r="298" spans="2:14" x14ac:dyDescent="0.2">
      <c r="B298" s="19"/>
      <c r="C298" s="2"/>
      <c r="D298" s="2"/>
      <c r="E298" s="2"/>
      <c r="F298" s="2"/>
      <c r="G298" s="2"/>
      <c r="H298" s="2"/>
      <c r="I298" s="20"/>
      <c r="J298" s="2"/>
      <c r="L298" s="2"/>
      <c r="M298" s="2"/>
      <c r="N298" s="2"/>
    </row>
    <row r="299" spans="2:14" x14ac:dyDescent="0.2">
      <c r="B299" s="19"/>
      <c r="C299" s="2"/>
      <c r="D299" s="2"/>
      <c r="E299" s="2"/>
      <c r="F299" s="2"/>
      <c r="G299" s="2"/>
      <c r="H299" s="2"/>
      <c r="I299" s="20"/>
      <c r="J299" s="2"/>
      <c r="L299" s="2"/>
      <c r="M299" s="2"/>
      <c r="N299" s="2"/>
    </row>
    <row r="300" spans="2:14" x14ac:dyDescent="0.2">
      <c r="B300" s="16"/>
      <c r="C300" s="17"/>
      <c r="D300" s="17"/>
      <c r="E300" s="17"/>
      <c r="F300" s="17"/>
      <c r="G300" s="17"/>
      <c r="H300" s="17"/>
      <c r="I300" s="21"/>
      <c r="J300" s="17"/>
      <c r="L300" s="17"/>
      <c r="M300" s="17"/>
      <c r="N300" s="17"/>
    </row>
  </sheetData>
  <dataValidations count="6">
    <dataValidation type="list" sqref="F2:F52" xr:uid="{00000000-0002-0000-0000-000000000000}">
      <formula1>"In-person,Online,Blended,Not stated"</formula1>
    </dataValidation>
    <dataValidation type="list" sqref="L2:L52" xr:uid="{00000000-0002-0000-0000-000001000000}">
      <formula1>"Explicit,Implicit,Adjacent,Unknown"</formula1>
    </dataValidation>
    <dataValidation type="list" sqref="O2:S52" xr:uid="{00000000-0002-0000-0000-000002000000}">
      <formula1>"Yes,No"</formula1>
    </dataValidation>
    <dataValidation type="list" sqref="T2:T52" xr:uid="{00000000-0002-0000-0000-000003000000}">
      <formula1>"MS Forms,Email,Official Website,Desk Research,Provider Communication"</formula1>
    </dataValidation>
    <dataValidation type="list" sqref="U2:U52" xr:uid="{00000000-0002-0000-0000-000004000000}">
      <formula1>"Provider validated,Official website verified,Partially verified,Awaiting verification,Needs clarification"</formula1>
    </dataValidation>
    <dataValidation type="list" sqref="V2:V52" xr:uid="{00000000-0002-0000-0000-000005000000}">
      <formula1>"Active,Seasonal,Historical,Unknown"</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65"/>
  <sheetViews>
    <sheetView zoomScale="97" workbookViewId="0">
      <pane ySplit="1" topLeftCell="A10" activePane="bottomLeft" state="frozen"/>
      <selection pane="bottomLeft" activeCell="B8" sqref="B8"/>
    </sheetView>
  </sheetViews>
  <sheetFormatPr baseColWidth="10" defaultColWidth="8.83203125" defaultRowHeight="15" x14ac:dyDescent="0.2"/>
  <cols>
    <col min="1" max="1" width="7" style="1" customWidth="1"/>
    <col min="2" max="2" width="28" style="4" customWidth="1"/>
    <col min="3" max="3" width="27" style="3" customWidth="1"/>
    <col min="4" max="4" width="28" style="2" customWidth="1"/>
    <col min="5" max="5" width="34" style="9" customWidth="1"/>
    <col min="6" max="6" width="44" style="2" customWidth="1"/>
    <col min="7" max="7" width="24" style="2" customWidth="1"/>
    <col min="8" max="8" width="30" style="2" customWidth="1"/>
    <col min="9" max="9" width="36" style="2" customWidth="1"/>
    <col min="10" max="10" width="20.5" style="2" customWidth="1"/>
    <col min="11" max="11" width="42" style="2" customWidth="1"/>
    <col min="12" max="12" width="38" style="2" customWidth="1"/>
    <col min="13" max="14" width="11" style="2" customWidth="1"/>
    <col min="15" max="15" width="11" style="1" customWidth="1"/>
    <col min="16" max="16" width="24.33203125" style="1" customWidth="1"/>
    <col min="17" max="17" width="20" style="1" customWidth="1"/>
    <col min="18" max="18" width="18" customWidth="1"/>
    <col min="19" max="19" width="22" customWidth="1"/>
    <col min="20" max="20" width="21.1640625" style="1" customWidth="1"/>
    <col min="21" max="21" width="16.1640625" customWidth="1"/>
    <col min="22" max="16384" width="8.83203125" style="1"/>
  </cols>
  <sheetData>
    <row r="1" spans="1:21" s="51" customFormat="1" ht="45.25" customHeight="1" thickBot="1" x14ac:dyDescent="0.25">
      <c r="A1" s="52" t="s">
        <v>0</v>
      </c>
      <c r="B1" s="52" t="s">
        <v>415</v>
      </c>
      <c r="C1" s="52" t="s">
        <v>416</v>
      </c>
      <c r="D1" s="52" t="s">
        <v>417</v>
      </c>
      <c r="E1" s="52" t="s">
        <v>10</v>
      </c>
      <c r="F1" s="52" t="s">
        <v>418</v>
      </c>
      <c r="G1" s="52" t="s">
        <v>4</v>
      </c>
      <c r="H1" s="52" t="s">
        <v>3</v>
      </c>
      <c r="I1" s="52" t="s">
        <v>419</v>
      </c>
      <c r="J1" s="52" t="s">
        <v>11</v>
      </c>
      <c r="K1" s="123" t="s">
        <v>12</v>
      </c>
      <c r="L1" s="123" t="s">
        <v>13</v>
      </c>
      <c r="M1" s="123" t="s">
        <v>14</v>
      </c>
      <c r="N1" s="123" t="s">
        <v>15</v>
      </c>
      <c r="O1" s="123" t="s">
        <v>16</v>
      </c>
      <c r="P1" s="52" t="s">
        <v>17</v>
      </c>
      <c r="Q1" s="52" t="s">
        <v>18</v>
      </c>
      <c r="R1" s="52" t="s">
        <v>19</v>
      </c>
      <c r="S1" s="52" t="s">
        <v>20</v>
      </c>
      <c r="T1" s="52" t="s">
        <v>21</v>
      </c>
      <c r="U1" s="52" t="s">
        <v>22</v>
      </c>
    </row>
    <row r="2" spans="1:21" ht="77.25" customHeight="1" x14ac:dyDescent="0.2">
      <c r="A2" s="80">
        <v>1</v>
      </c>
      <c r="B2" s="81" t="s">
        <v>420</v>
      </c>
      <c r="C2" s="82" t="s">
        <v>421</v>
      </c>
      <c r="D2" s="83" t="s">
        <v>422</v>
      </c>
      <c r="E2" s="84" t="s">
        <v>76</v>
      </c>
      <c r="F2" s="83" t="s">
        <v>423</v>
      </c>
      <c r="G2" s="83" t="s">
        <v>81</v>
      </c>
      <c r="H2" s="83" t="s">
        <v>424</v>
      </c>
      <c r="I2" s="83" t="s">
        <v>425</v>
      </c>
      <c r="J2" s="83" t="s">
        <v>33</v>
      </c>
      <c r="K2" s="83"/>
      <c r="L2" s="83" t="s">
        <v>426</v>
      </c>
      <c r="M2" s="47" t="s">
        <v>36</v>
      </c>
      <c r="N2" s="47" t="s">
        <v>37</v>
      </c>
      <c r="O2" s="48" t="s">
        <v>37</v>
      </c>
      <c r="P2" s="47" t="s">
        <v>36</v>
      </c>
      <c r="Q2" s="49" t="s">
        <v>37</v>
      </c>
      <c r="R2" s="83" t="s">
        <v>38</v>
      </c>
      <c r="S2" s="83" t="s">
        <v>39</v>
      </c>
      <c r="T2" s="85" t="s">
        <v>55</v>
      </c>
      <c r="U2" s="86">
        <v>46232</v>
      </c>
    </row>
    <row r="3" spans="1:21" ht="77.25" customHeight="1" x14ac:dyDescent="0.2">
      <c r="A3" s="87">
        <v>2</v>
      </c>
      <c r="B3" s="88" t="s">
        <v>427</v>
      </c>
      <c r="C3" s="89" t="s">
        <v>428</v>
      </c>
      <c r="D3" s="29" t="s">
        <v>429</v>
      </c>
      <c r="E3" s="90" t="s">
        <v>430</v>
      </c>
      <c r="F3" s="29" t="s">
        <v>431</v>
      </c>
      <c r="G3" s="29" t="s">
        <v>432</v>
      </c>
      <c r="H3" s="29" t="s">
        <v>433</v>
      </c>
      <c r="I3" s="29" t="s">
        <v>434</v>
      </c>
      <c r="J3" s="29" t="s">
        <v>103</v>
      </c>
      <c r="K3" s="29"/>
      <c r="L3" s="29" t="s">
        <v>435</v>
      </c>
      <c r="M3" s="36" t="s">
        <v>37</v>
      </c>
      <c r="N3" s="36" t="s">
        <v>37</v>
      </c>
      <c r="O3" s="37" t="s">
        <v>37</v>
      </c>
      <c r="P3" s="36" t="s">
        <v>36</v>
      </c>
      <c r="Q3" s="39" t="s">
        <v>36</v>
      </c>
      <c r="R3" s="29" t="s">
        <v>38</v>
      </c>
      <c r="S3" s="29" t="s">
        <v>39</v>
      </c>
      <c r="T3" s="29" t="s">
        <v>55</v>
      </c>
      <c r="U3" s="91">
        <v>46232</v>
      </c>
    </row>
    <row r="4" spans="1:21" ht="77.25" customHeight="1" x14ac:dyDescent="0.2">
      <c r="A4" s="87">
        <v>3</v>
      </c>
      <c r="B4" s="88" t="s">
        <v>436</v>
      </c>
      <c r="C4" s="89" t="s">
        <v>437</v>
      </c>
      <c r="D4" s="29" t="s">
        <v>438</v>
      </c>
      <c r="E4" s="90" t="s">
        <v>102</v>
      </c>
      <c r="F4" s="29" t="s">
        <v>439</v>
      </c>
      <c r="G4" s="29" t="s">
        <v>440</v>
      </c>
      <c r="H4" s="29" t="s">
        <v>441</v>
      </c>
      <c r="I4" s="29" t="s">
        <v>442</v>
      </c>
      <c r="J4" s="29" t="s">
        <v>103</v>
      </c>
      <c r="K4" s="29"/>
      <c r="L4" s="29" t="s">
        <v>105</v>
      </c>
      <c r="M4" s="36" t="s">
        <v>36</v>
      </c>
      <c r="N4" s="36" t="s">
        <v>37</v>
      </c>
      <c r="O4" s="36" t="s">
        <v>36</v>
      </c>
      <c r="P4" s="36" t="s">
        <v>36</v>
      </c>
      <c r="Q4" s="38" t="s">
        <v>37</v>
      </c>
      <c r="R4" s="29" t="s">
        <v>38</v>
      </c>
      <c r="S4" s="29" t="s">
        <v>39</v>
      </c>
      <c r="T4" s="29" t="s">
        <v>55</v>
      </c>
      <c r="U4" s="91">
        <v>46232</v>
      </c>
    </row>
    <row r="5" spans="1:21" ht="77.25" customHeight="1" x14ac:dyDescent="0.2">
      <c r="A5" s="87">
        <v>4</v>
      </c>
      <c r="B5" s="88" t="s">
        <v>443</v>
      </c>
      <c r="C5" s="89" t="s">
        <v>444</v>
      </c>
      <c r="D5" s="29" t="s">
        <v>445</v>
      </c>
      <c r="E5" s="90" t="s">
        <v>446</v>
      </c>
      <c r="F5" s="29" t="s">
        <v>447</v>
      </c>
      <c r="G5" s="29" t="s">
        <v>448</v>
      </c>
      <c r="H5" s="29" t="s">
        <v>449</v>
      </c>
      <c r="I5" s="29" t="s">
        <v>450</v>
      </c>
      <c r="J5" s="29" t="s">
        <v>50</v>
      </c>
      <c r="K5" s="29" t="s">
        <v>451</v>
      </c>
      <c r="L5" s="29" t="s">
        <v>452</v>
      </c>
      <c r="M5" s="36" t="s">
        <v>37</v>
      </c>
      <c r="N5" s="36" t="s">
        <v>37</v>
      </c>
      <c r="O5" s="37" t="s">
        <v>37</v>
      </c>
      <c r="P5" s="36" t="s">
        <v>37</v>
      </c>
      <c r="Q5" s="37" t="s">
        <v>37</v>
      </c>
      <c r="R5" s="29" t="s">
        <v>38</v>
      </c>
      <c r="S5" s="29" t="s">
        <v>39</v>
      </c>
      <c r="T5" s="29" t="s">
        <v>55</v>
      </c>
      <c r="U5" s="91">
        <v>46232</v>
      </c>
    </row>
    <row r="6" spans="1:21" ht="77.25" customHeight="1" x14ac:dyDescent="0.2">
      <c r="A6" s="87">
        <v>5</v>
      </c>
      <c r="B6" s="92" t="s">
        <v>453</v>
      </c>
      <c r="C6" s="93" t="s">
        <v>69</v>
      </c>
      <c r="D6" s="94" t="s">
        <v>454</v>
      </c>
      <c r="E6" s="90" t="s">
        <v>455</v>
      </c>
      <c r="F6" s="94" t="s">
        <v>456</v>
      </c>
      <c r="G6" s="94" t="s">
        <v>457</v>
      </c>
      <c r="H6" s="94" t="s">
        <v>458</v>
      </c>
      <c r="I6" s="94" t="s">
        <v>459</v>
      </c>
      <c r="J6" s="94" t="s">
        <v>33</v>
      </c>
      <c r="K6" s="29" t="s">
        <v>460</v>
      </c>
      <c r="L6" s="94" t="s">
        <v>461</v>
      </c>
      <c r="M6" s="36" t="s">
        <v>36</v>
      </c>
      <c r="N6" s="36" t="s">
        <v>37</v>
      </c>
      <c r="O6" s="36" t="s">
        <v>36</v>
      </c>
      <c r="P6" s="36" t="s">
        <v>36</v>
      </c>
      <c r="Q6" s="37" t="s">
        <v>37</v>
      </c>
      <c r="R6" s="29" t="s">
        <v>38</v>
      </c>
      <c r="S6" s="29" t="s">
        <v>39</v>
      </c>
      <c r="T6" s="29" t="s">
        <v>79</v>
      </c>
      <c r="U6" s="91">
        <v>46232</v>
      </c>
    </row>
    <row r="7" spans="1:21" ht="77.25" customHeight="1" x14ac:dyDescent="0.2">
      <c r="A7" s="87">
        <v>6</v>
      </c>
      <c r="B7" s="92" t="s">
        <v>462</v>
      </c>
      <c r="C7" s="93" t="s">
        <v>69</v>
      </c>
      <c r="D7" s="94" t="s">
        <v>463</v>
      </c>
      <c r="E7" s="90" t="s">
        <v>464</v>
      </c>
      <c r="F7" s="94" t="s">
        <v>465</v>
      </c>
      <c r="G7" s="94" t="s">
        <v>466</v>
      </c>
      <c r="H7" s="94" t="s">
        <v>458</v>
      </c>
      <c r="I7" s="94" t="s">
        <v>467</v>
      </c>
      <c r="J7" s="94" t="s">
        <v>33</v>
      </c>
      <c r="K7" s="29" t="s">
        <v>460</v>
      </c>
      <c r="L7" s="94" t="s">
        <v>461</v>
      </c>
      <c r="M7" s="36" t="s">
        <v>36</v>
      </c>
      <c r="N7" s="36" t="s">
        <v>37</v>
      </c>
      <c r="O7" s="36" t="s">
        <v>36</v>
      </c>
      <c r="P7" s="36" t="s">
        <v>36</v>
      </c>
      <c r="Q7" s="37" t="s">
        <v>37</v>
      </c>
      <c r="R7" s="29" t="s">
        <v>38</v>
      </c>
      <c r="S7" s="29" t="s">
        <v>39</v>
      </c>
      <c r="T7" s="29" t="s">
        <v>79</v>
      </c>
      <c r="U7" s="91">
        <v>46232</v>
      </c>
    </row>
    <row r="8" spans="1:21" ht="77.25" customHeight="1" x14ac:dyDescent="0.2">
      <c r="A8" s="87">
        <v>7</v>
      </c>
      <c r="B8" s="92" t="s">
        <v>85</v>
      </c>
      <c r="C8" s="93" t="s">
        <v>468</v>
      </c>
      <c r="D8" s="94" t="s">
        <v>469</v>
      </c>
      <c r="E8" s="90" t="s">
        <v>455</v>
      </c>
      <c r="F8" s="94" t="s">
        <v>470</v>
      </c>
      <c r="G8" s="94" t="s">
        <v>471</v>
      </c>
      <c r="H8" s="94" t="s">
        <v>472</v>
      </c>
      <c r="I8" s="94" t="s">
        <v>473</v>
      </c>
      <c r="J8" s="94" t="s">
        <v>33</v>
      </c>
      <c r="K8" s="29" t="s">
        <v>474</v>
      </c>
      <c r="L8" s="94" t="s">
        <v>91</v>
      </c>
      <c r="M8" s="36" t="s">
        <v>36</v>
      </c>
      <c r="N8" s="36" t="s">
        <v>37</v>
      </c>
      <c r="O8" s="37" t="s">
        <v>37</v>
      </c>
      <c r="P8" s="36" t="s">
        <v>36</v>
      </c>
      <c r="Q8" s="37" t="s">
        <v>37</v>
      </c>
      <c r="R8" s="29" t="s">
        <v>38</v>
      </c>
      <c r="S8" s="29" t="s">
        <v>39</v>
      </c>
      <c r="T8" s="29" t="s">
        <v>79</v>
      </c>
      <c r="U8" s="91">
        <v>46232</v>
      </c>
    </row>
    <row r="9" spans="1:21" ht="77.25" customHeight="1" x14ac:dyDescent="0.2">
      <c r="A9" s="87">
        <v>8</v>
      </c>
      <c r="B9" s="92" t="s">
        <v>475</v>
      </c>
      <c r="C9" s="93" t="s">
        <v>476</v>
      </c>
      <c r="D9" s="94" t="s">
        <v>477</v>
      </c>
      <c r="E9" s="90" t="s">
        <v>478</v>
      </c>
      <c r="F9" s="94" t="s">
        <v>479</v>
      </c>
      <c r="G9" s="94" t="s">
        <v>466</v>
      </c>
      <c r="H9" s="94" t="s">
        <v>480</v>
      </c>
      <c r="I9" s="94" t="s">
        <v>481</v>
      </c>
      <c r="J9" s="94" t="s">
        <v>33</v>
      </c>
      <c r="K9" s="29"/>
      <c r="L9" s="94" t="s">
        <v>482</v>
      </c>
      <c r="M9" s="36" t="s">
        <v>36</v>
      </c>
      <c r="N9" s="36" t="s">
        <v>37</v>
      </c>
      <c r="O9" s="37" t="s">
        <v>37</v>
      </c>
      <c r="P9" s="36" t="s">
        <v>36</v>
      </c>
      <c r="Q9" s="37" t="s">
        <v>37</v>
      </c>
      <c r="R9" s="29" t="s">
        <v>38</v>
      </c>
      <c r="S9" s="29" t="s">
        <v>39</v>
      </c>
      <c r="T9" s="29" t="s">
        <v>55</v>
      </c>
      <c r="U9" s="91">
        <v>46232</v>
      </c>
    </row>
    <row r="10" spans="1:21" ht="77.25" customHeight="1" x14ac:dyDescent="0.2">
      <c r="A10" s="87">
        <v>9</v>
      </c>
      <c r="B10" s="92" t="s">
        <v>483</v>
      </c>
      <c r="C10" s="93" t="s">
        <v>484</v>
      </c>
      <c r="D10" s="94" t="s">
        <v>485</v>
      </c>
      <c r="E10" s="90" t="s">
        <v>486</v>
      </c>
      <c r="F10" s="94" t="s">
        <v>487</v>
      </c>
      <c r="G10" s="94" t="s">
        <v>466</v>
      </c>
      <c r="H10" s="94" t="s">
        <v>488</v>
      </c>
      <c r="I10" s="94" t="s">
        <v>489</v>
      </c>
      <c r="J10" s="94" t="s">
        <v>33</v>
      </c>
      <c r="K10" s="29"/>
      <c r="L10" s="95" t="s">
        <v>490</v>
      </c>
      <c r="M10" s="40" t="s">
        <v>36</v>
      </c>
      <c r="N10" s="36" t="s">
        <v>37</v>
      </c>
      <c r="O10" s="36" t="s">
        <v>36</v>
      </c>
      <c r="P10" s="36" t="s">
        <v>36</v>
      </c>
      <c r="Q10" s="37" t="s">
        <v>37</v>
      </c>
      <c r="R10" s="29" t="s">
        <v>38</v>
      </c>
      <c r="S10" s="29" t="s">
        <v>39</v>
      </c>
      <c r="T10" s="29" t="s">
        <v>55</v>
      </c>
      <c r="U10" s="91">
        <v>46232</v>
      </c>
    </row>
    <row r="11" spans="1:21" ht="77.25" customHeight="1" x14ac:dyDescent="0.2">
      <c r="A11" s="87">
        <v>10</v>
      </c>
      <c r="B11" s="92" t="s">
        <v>491</v>
      </c>
      <c r="C11" s="93" t="s">
        <v>492</v>
      </c>
      <c r="D11" s="94" t="s">
        <v>493</v>
      </c>
      <c r="E11" s="90" t="s">
        <v>494</v>
      </c>
      <c r="F11" s="94" t="s">
        <v>495</v>
      </c>
      <c r="G11" s="94" t="s">
        <v>496</v>
      </c>
      <c r="H11" s="94" t="s">
        <v>497</v>
      </c>
      <c r="I11" s="94" t="s">
        <v>498</v>
      </c>
      <c r="J11" s="94" t="s">
        <v>103</v>
      </c>
      <c r="K11" s="29" t="s">
        <v>499</v>
      </c>
      <c r="L11" s="94" t="s">
        <v>500</v>
      </c>
      <c r="M11" s="36" t="s">
        <v>36</v>
      </c>
      <c r="N11" s="36" t="s">
        <v>37</v>
      </c>
      <c r="O11" s="37" t="s">
        <v>37</v>
      </c>
      <c r="P11" s="36" t="s">
        <v>36</v>
      </c>
      <c r="Q11" s="37" t="s">
        <v>37</v>
      </c>
      <c r="R11" s="29" t="s">
        <v>373</v>
      </c>
      <c r="S11" s="29" t="s">
        <v>54</v>
      </c>
      <c r="T11" s="29" t="s">
        <v>55</v>
      </c>
      <c r="U11" s="91">
        <v>46232</v>
      </c>
    </row>
    <row r="12" spans="1:21" ht="77.25" customHeight="1" x14ac:dyDescent="0.2">
      <c r="A12" s="87">
        <v>11</v>
      </c>
      <c r="B12" s="92" t="s">
        <v>501</v>
      </c>
      <c r="C12" s="93" t="s">
        <v>502</v>
      </c>
      <c r="D12" s="94" t="s">
        <v>503</v>
      </c>
      <c r="E12" s="90" t="s">
        <v>504</v>
      </c>
      <c r="F12" s="94" t="s">
        <v>505</v>
      </c>
      <c r="G12" s="94" t="s">
        <v>506</v>
      </c>
      <c r="H12" s="94" t="s">
        <v>480</v>
      </c>
      <c r="I12" s="94" t="s">
        <v>507</v>
      </c>
      <c r="J12" s="94" t="s">
        <v>103</v>
      </c>
      <c r="K12" s="29" t="s">
        <v>508</v>
      </c>
      <c r="L12" s="94" t="s">
        <v>509</v>
      </c>
      <c r="M12" s="36" t="s">
        <v>36</v>
      </c>
      <c r="N12" s="36" t="s">
        <v>37</v>
      </c>
      <c r="O12" s="36" t="s">
        <v>36</v>
      </c>
      <c r="P12" s="36" t="s">
        <v>36</v>
      </c>
      <c r="Q12" s="36" t="s">
        <v>36</v>
      </c>
      <c r="R12" s="29" t="s">
        <v>38</v>
      </c>
      <c r="S12" s="29" t="s">
        <v>126</v>
      </c>
      <c r="T12" s="29" t="s">
        <v>40</v>
      </c>
      <c r="U12" s="91">
        <v>46232</v>
      </c>
    </row>
    <row r="13" spans="1:21" ht="77.25" customHeight="1" x14ac:dyDescent="0.2">
      <c r="A13" s="87">
        <v>12</v>
      </c>
      <c r="B13" s="88" t="s">
        <v>510</v>
      </c>
      <c r="C13" s="89" t="s">
        <v>511</v>
      </c>
      <c r="D13" s="29" t="s">
        <v>512</v>
      </c>
      <c r="E13" s="90" t="s">
        <v>513</v>
      </c>
      <c r="F13" s="29" t="s">
        <v>514</v>
      </c>
      <c r="G13" s="29" t="s">
        <v>466</v>
      </c>
      <c r="H13" s="29" t="s">
        <v>441</v>
      </c>
      <c r="I13" s="29" t="s">
        <v>515</v>
      </c>
      <c r="J13" s="29" t="s">
        <v>33</v>
      </c>
      <c r="K13" s="29"/>
      <c r="L13" s="29" t="s">
        <v>516</v>
      </c>
      <c r="M13" s="36" t="s">
        <v>36</v>
      </c>
      <c r="N13" s="36" t="s">
        <v>37</v>
      </c>
      <c r="O13" s="36" t="s">
        <v>36</v>
      </c>
      <c r="P13" s="36" t="s">
        <v>36</v>
      </c>
      <c r="Q13" s="37" t="s">
        <v>37</v>
      </c>
      <c r="R13" s="29" t="s">
        <v>38</v>
      </c>
      <c r="S13" s="29" t="s">
        <v>39</v>
      </c>
      <c r="T13" s="29" t="s">
        <v>55</v>
      </c>
      <c r="U13" s="91">
        <v>46232</v>
      </c>
    </row>
    <row r="14" spans="1:21" ht="77.25" customHeight="1" x14ac:dyDescent="0.2">
      <c r="A14" s="87">
        <v>13</v>
      </c>
      <c r="B14" s="88" t="s">
        <v>517</v>
      </c>
      <c r="C14" s="89" t="s">
        <v>518</v>
      </c>
      <c r="D14" s="29" t="s">
        <v>519</v>
      </c>
      <c r="E14" s="90" t="s">
        <v>520</v>
      </c>
      <c r="F14" s="29" t="s">
        <v>521</v>
      </c>
      <c r="G14" s="29" t="s">
        <v>522</v>
      </c>
      <c r="H14" s="29" t="s">
        <v>523</v>
      </c>
      <c r="I14" s="29" t="s">
        <v>524</v>
      </c>
      <c r="J14" s="94" t="s">
        <v>50</v>
      </c>
      <c r="K14" s="29" t="s">
        <v>525</v>
      </c>
      <c r="L14" s="29" t="s">
        <v>526</v>
      </c>
      <c r="M14" s="36" t="s">
        <v>36</v>
      </c>
      <c r="N14" s="36" t="s">
        <v>37</v>
      </c>
      <c r="O14" s="37" t="s">
        <v>37</v>
      </c>
      <c r="P14" s="36" t="s">
        <v>37</v>
      </c>
      <c r="Q14" s="37" t="s">
        <v>37</v>
      </c>
      <c r="R14" s="29" t="s">
        <v>373</v>
      </c>
      <c r="S14" s="29" t="s">
        <v>54</v>
      </c>
      <c r="T14" s="29" t="s">
        <v>55</v>
      </c>
      <c r="U14" s="91">
        <v>46232</v>
      </c>
    </row>
    <row r="15" spans="1:21" ht="77.25" customHeight="1" x14ac:dyDescent="0.2">
      <c r="A15" s="87">
        <v>14</v>
      </c>
      <c r="B15" s="88" t="s">
        <v>527</v>
      </c>
      <c r="C15" s="89" t="s">
        <v>528</v>
      </c>
      <c r="D15" s="29" t="s">
        <v>529</v>
      </c>
      <c r="E15" s="90" t="s">
        <v>161</v>
      </c>
      <c r="F15" s="29" t="s">
        <v>530</v>
      </c>
      <c r="G15" s="29" t="s">
        <v>531</v>
      </c>
      <c r="H15" s="29" t="s">
        <v>532</v>
      </c>
      <c r="I15" s="29" t="s">
        <v>533</v>
      </c>
      <c r="J15" s="29" t="s">
        <v>33</v>
      </c>
      <c r="K15" s="29" t="s">
        <v>534</v>
      </c>
      <c r="L15" s="29" t="s">
        <v>91</v>
      </c>
      <c r="M15" s="36" t="s">
        <v>36</v>
      </c>
      <c r="N15" s="36" t="s">
        <v>37</v>
      </c>
      <c r="O15" s="37" t="s">
        <v>37</v>
      </c>
      <c r="P15" s="36" t="s">
        <v>36</v>
      </c>
      <c r="Q15" s="37" t="s">
        <v>37</v>
      </c>
      <c r="R15" s="29" t="s">
        <v>38</v>
      </c>
      <c r="S15" s="29" t="s">
        <v>39</v>
      </c>
      <c r="T15" s="29" t="s">
        <v>55</v>
      </c>
      <c r="U15" s="91">
        <v>46232</v>
      </c>
    </row>
    <row r="16" spans="1:21" ht="77.25" customHeight="1" x14ac:dyDescent="0.2">
      <c r="A16" s="87">
        <v>15</v>
      </c>
      <c r="B16" s="88" t="s">
        <v>535</v>
      </c>
      <c r="C16" s="89" t="s">
        <v>536</v>
      </c>
      <c r="D16" s="29" t="s">
        <v>537</v>
      </c>
      <c r="E16" s="90" t="s">
        <v>538</v>
      </c>
      <c r="F16" s="29" t="s">
        <v>539</v>
      </c>
      <c r="G16" s="29" t="s">
        <v>540</v>
      </c>
      <c r="H16" s="29" t="s">
        <v>541</v>
      </c>
      <c r="I16" s="29" t="s">
        <v>542</v>
      </c>
      <c r="J16" s="29" t="s">
        <v>103</v>
      </c>
      <c r="K16" s="29"/>
      <c r="L16" s="29" t="s">
        <v>482</v>
      </c>
      <c r="M16" s="36" t="s">
        <v>36</v>
      </c>
      <c r="N16" s="36" t="s">
        <v>37</v>
      </c>
      <c r="O16" s="37" t="s">
        <v>37</v>
      </c>
      <c r="P16" s="36" t="s">
        <v>36</v>
      </c>
      <c r="Q16" s="37" t="s">
        <v>37</v>
      </c>
      <c r="R16" s="29" t="s">
        <v>38</v>
      </c>
      <c r="S16" s="29" t="s">
        <v>39</v>
      </c>
      <c r="T16" s="29" t="s">
        <v>55</v>
      </c>
      <c r="U16" s="91">
        <v>46232</v>
      </c>
    </row>
    <row r="17" spans="1:21" ht="77.25" customHeight="1" x14ac:dyDescent="0.2">
      <c r="A17" s="87">
        <v>16</v>
      </c>
      <c r="B17" s="28" t="s">
        <v>543</v>
      </c>
      <c r="C17" s="29" t="s">
        <v>208</v>
      </c>
      <c r="D17" s="29" t="s">
        <v>544</v>
      </c>
      <c r="E17" s="90" t="s">
        <v>545</v>
      </c>
      <c r="F17" s="29" t="s">
        <v>546</v>
      </c>
      <c r="G17" s="29" t="s">
        <v>547</v>
      </c>
      <c r="H17" s="29" t="s">
        <v>548</v>
      </c>
      <c r="I17" s="29" t="s">
        <v>549</v>
      </c>
      <c r="J17" s="29" t="s">
        <v>33</v>
      </c>
      <c r="K17" s="29" t="s">
        <v>550</v>
      </c>
      <c r="L17" s="29" t="s">
        <v>551</v>
      </c>
      <c r="M17" s="36" t="s">
        <v>36</v>
      </c>
      <c r="N17" s="36" t="s">
        <v>36</v>
      </c>
      <c r="O17" s="37" t="s">
        <v>37</v>
      </c>
      <c r="P17" s="36" t="s">
        <v>36</v>
      </c>
      <c r="Q17" s="37" t="s">
        <v>37</v>
      </c>
      <c r="R17" s="29" t="s">
        <v>38</v>
      </c>
      <c r="S17" s="29" t="s">
        <v>39</v>
      </c>
      <c r="T17" s="29" t="s">
        <v>55</v>
      </c>
      <c r="U17" s="91">
        <v>46232</v>
      </c>
    </row>
    <row r="18" spans="1:21" ht="77.25" customHeight="1" x14ac:dyDescent="0.2">
      <c r="A18" s="87">
        <v>17</v>
      </c>
      <c r="B18" s="96" t="s">
        <v>552</v>
      </c>
      <c r="C18" s="29" t="s">
        <v>208</v>
      </c>
      <c r="D18" s="95" t="s">
        <v>553</v>
      </c>
      <c r="E18" s="90" t="s">
        <v>554</v>
      </c>
      <c r="F18" s="95" t="s">
        <v>555</v>
      </c>
      <c r="G18" s="95" t="s">
        <v>466</v>
      </c>
      <c r="H18" s="95" t="s">
        <v>556</v>
      </c>
      <c r="I18" s="95" t="s">
        <v>557</v>
      </c>
      <c r="J18" s="95" t="s">
        <v>33</v>
      </c>
      <c r="K18" s="95"/>
      <c r="L18" s="95" t="s">
        <v>558</v>
      </c>
      <c r="M18" s="40" t="s">
        <v>36</v>
      </c>
      <c r="N18" s="40" t="s">
        <v>37</v>
      </c>
      <c r="O18" s="37" t="s">
        <v>37</v>
      </c>
      <c r="P18" s="36" t="s">
        <v>36</v>
      </c>
      <c r="Q18" s="37" t="s">
        <v>37</v>
      </c>
      <c r="R18" s="29" t="s">
        <v>38</v>
      </c>
      <c r="S18" s="29" t="s">
        <v>39</v>
      </c>
      <c r="T18" s="29" t="s">
        <v>79</v>
      </c>
      <c r="U18" s="91">
        <v>46232</v>
      </c>
    </row>
    <row r="19" spans="1:21" ht="77.25" customHeight="1" x14ac:dyDescent="0.2">
      <c r="A19" s="87">
        <v>18</v>
      </c>
      <c r="B19" s="96" t="s">
        <v>559</v>
      </c>
      <c r="C19" s="29" t="s">
        <v>208</v>
      </c>
      <c r="D19" s="95" t="s">
        <v>560</v>
      </c>
      <c r="E19" s="90" t="s">
        <v>561</v>
      </c>
      <c r="F19" s="95" t="s">
        <v>562</v>
      </c>
      <c r="G19" s="95" t="s">
        <v>466</v>
      </c>
      <c r="H19" s="95" t="s">
        <v>556</v>
      </c>
      <c r="I19" s="95" t="s">
        <v>563</v>
      </c>
      <c r="J19" s="95" t="s">
        <v>33</v>
      </c>
      <c r="K19" s="95"/>
      <c r="L19" s="95" t="s">
        <v>482</v>
      </c>
      <c r="M19" s="40" t="s">
        <v>36</v>
      </c>
      <c r="N19" s="40" t="s">
        <v>37</v>
      </c>
      <c r="O19" s="37" t="s">
        <v>37</v>
      </c>
      <c r="P19" s="36" t="s">
        <v>36</v>
      </c>
      <c r="Q19" s="37" t="s">
        <v>37</v>
      </c>
      <c r="R19" s="29" t="s">
        <v>38</v>
      </c>
      <c r="S19" s="29" t="s">
        <v>39</v>
      </c>
      <c r="T19" s="29" t="s">
        <v>55</v>
      </c>
      <c r="U19" s="91">
        <v>46232</v>
      </c>
    </row>
    <row r="20" spans="1:21" ht="77.25" customHeight="1" x14ac:dyDescent="0.2">
      <c r="A20" s="87">
        <v>19</v>
      </c>
      <c r="B20" s="96" t="s">
        <v>564</v>
      </c>
      <c r="C20" s="95" t="s">
        <v>208</v>
      </c>
      <c r="D20" s="95" t="s">
        <v>565</v>
      </c>
      <c r="E20" s="90" t="s">
        <v>566</v>
      </c>
      <c r="F20" s="95" t="s">
        <v>567</v>
      </c>
      <c r="G20" s="95" t="s">
        <v>568</v>
      </c>
      <c r="H20" s="95" t="s">
        <v>569</v>
      </c>
      <c r="I20" s="95" t="s">
        <v>570</v>
      </c>
      <c r="J20" s="95" t="s">
        <v>103</v>
      </c>
      <c r="K20" s="95"/>
      <c r="L20" s="95" t="s">
        <v>558</v>
      </c>
      <c r="M20" s="40" t="s">
        <v>36</v>
      </c>
      <c r="N20" s="40" t="s">
        <v>37</v>
      </c>
      <c r="O20" s="37" t="s">
        <v>37</v>
      </c>
      <c r="P20" s="36" t="s">
        <v>36</v>
      </c>
      <c r="Q20" s="37" t="s">
        <v>37</v>
      </c>
      <c r="R20" s="29" t="s">
        <v>38</v>
      </c>
      <c r="S20" s="29" t="s">
        <v>39</v>
      </c>
      <c r="T20" s="29" t="s">
        <v>79</v>
      </c>
      <c r="U20" s="91">
        <v>46232</v>
      </c>
    </row>
    <row r="21" spans="1:21" ht="77.25" customHeight="1" x14ac:dyDescent="0.2">
      <c r="A21" s="87">
        <v>20</v>
      </c>
      <c r="B21" s="96" t="s">
        <v>571</v>
      </c>
      <c r="C21" s="95" t="s">
        <v>208</v>
      </c>
      <c r="D21" s="95" t="s">
        <v>572</v>
      </c>
      <c r="E21" s="90" t="s">
        <v>573</v>
      </c>
      <c r="F21" s="95" t="s">
        <v>574</v>
      </c>
      <c r="G21" s="95" t="s">
        <v>466</v>
      </c>
      <c r="H21" s="95" t="s">
        <v>569</v>
      </c>
      <c r="I21" s="95" t="s">
        <v>575</v>
      </c>
      <c r="J21" s="95" t="s">
        <v>33</v>
      </c>
      <c r="K21" s="95" t="s">
        <v>576</v>
      </c>
      <c r="L21" s="95" t="s">
        <v>558</v>
      </c>
      <c r="M21" s="40" t="s">
        <v>36</v>
      </c>
      <c r="N21" s="40" t="s">
        <v>37</v>
      </c>
      <c r="O21" s="37" t="s">
        <v>37</v>
      </c>
      <c r="P21" s="36" t="s">
        <v>36</v>
      </c>
      <c r="Q21" s="37" t="s">
        <v>37</v>
      </c>
      <c r="R21" s="29" t="s">
        <v>38</v>
      </c>
      <c r="S21" s="29" t="s">
        <v>39</v>
      </c>
      <c r="T21" s="29" t="s">
        <v>55</v>
      </c>
      <c r="U21" s="91">
        <v>46232</v>
      </c>
    </row>
    <row r="22" spans="1:21" ht="77.25" customHeight="1" x14ac:dyDescent="0.2">
      <c r="A22" s="87">
        <v>21</v>
      </c>
      <c r="B22" s="96" t="s">
        <v>577</v>
      </c>
      <c r="C22" s="95" t="s">
        <v>208</v>
      </c>
      <c r="D22" s="95" t="s">
        <v>578</v>
      </c>
      <c r="E22" s="90" t="s">
        <v>579</v>
      </c>
      <c r="F22" s="95" t="s">
        <v>580</v>
      </c>
      <c r="G22" s="95" t="s">
        <v>466</v>
      </c>
      <c r="H22" s="95" t="s">
        <v>569</v>
      </c>
      <c r="I22" s="95" t="s">
        <v>581</v>
      </c>
      <c r="J22" s="95" t="s">
        <v>33</v>
      </c>
      <c r="K22" s="95"/>
      <c r="L22" s="95" t="s">
        <v>482</v>
      </c>
      <c r="M22" s="40" t="s">
        <v>36</v>
      </c>
      <c r="N22" s="40" t="s">
        <v>37</v>
      </c>
      <c r="O22" s="37" t="s">
        <v>37</v>
      </c>
      <c r="P22" s="36" t="s">
        <v>36</v>
      </c>
      <c r="Q22" s="37" t="s">
        <v>37</v>
      </c>
      <c r="R22" s="29" t="s">
        <v>38</v>
      </c>
      <c r="S22" s="29" t="s">
        <v>39</v>
      </c>
      <c r="T22" s="29" t="s">
        <v>55</v>
      </c>
      <c r="U22" s="91">
        <v>46232</v>
      </c>
    </row>
    <row r="23" spans="1:21" ht="77.25" customHeight="1" x14ac:dyDescent="0.2">
      <c r="A23" s="87">
        <v>22</v>
      </c>
      <c r="B23" s="96" t="s">
        <v>582</v>
      </c>
      <c r="C23" s="95" t="s">
        <v>208</v>
      </c>
      <c r="D23" s="95" t="s">
        <v>583</v>
      </c>
      <c r="E23" s="90" t="s">
        <v>584</v>
      </c>
      <c r="F23" s="95" t="s">
        <v>585</v>
      </c>
      <c r="G23" s="95" t="s">
        <v>466</v>
      </c>
      <c r="H23" s="95" t="s">
        <v>586</v>
      </c>
      <c r="I23" s="95" t="s">
        <v>587</v>
      </c>
      <c r="J23" s="95" t="s">
        <v>33</v>
      </c>
      <c r="K23" s="95"/>
      <c r="L23" s="95" t="s">
        <v>214</v>
      </c>
      <c r="M23" s="40" t="s">
        <v>36</v>
      </c>
      <c r="N23" s="40" t="s">
        <v>37</v>
      </c>
      <c r="O23" s="37" t="s">
        <v>37</v>
      </c>
      <c r="P23" s="36" t="s">
        <v>36</v>
      </c>
      <c r="Q23" s="37" t="s">
        <v>37</v>
      </c>
      <c r="R23" s="29" t="s">
        <v>38</v>
      </c>
      <c r="S23" s="29" t="s">
        <v>39</v>
      </c>
      <c r="T23" s="29" t="s">
        <v>55</v>
      </c>
      <c r="U23" s="91">
        <v>46232</v>
      </c>
    </row>
    <row r="24" spans="1:21" ht="77.25" customHeight="1" x14ac:dyDescent="0.2">
      <c r="A24" s="87">
        <v>23</v>
      </c>
      <c r="B24" s="97" t="s">
        <v>588</v>
      </c>
      <c r="C24" s="94" t="s">
        <v>128</v>
      </c>
      <c r="D24" s="94" t="s">
        <v>589</v>
      </c>
      <c r="E24" s="90" t="s">
        <v>590</v>
      </c>
      <c r="F24" s="94" t="s">
        <v>591</v>
      </c>
      <c r="G24" s="94" t="s">
        <v>592</v>
      </c>
      <c r="H24" s="94" t="s">
        <v>593</v>
      </c>
      <c r="I24" s="94" t="s">
        <v>594</v>
      </c>
      <c r="J24" s="94" t="s">
        <v>50</v>
      </c>
      <c r="K24" s="29" t="s">
        <v>595</v>
      </c>
      <c r="L24" s="95" t="s">
        <v>137</v>
      </c>
      <c r="M24" s="40" t="s">
        <v>36</v>
      </c>
      <c r="N24" s="36" t="s">
        <v>37</v>
      </c>
      <c r="O24" s="37" t="s">
        <v>37</v>
      </c>
      <c r="P24" s="36" t="s">
        <v>36</v>
      </c>
      <c r="Q24" s="36" t="s">
        <v>36</v>
      </c>
      <c r="R24" s="29" t="s">
        <v>249</v>
      </c>
      <c r="S24" s="29" t="s">
        <v>39</v>
      </c>
      <c r="T24" s="29" t="s">
        <v>55</v>
      </c>
      <c r="U24" s="91">
        <v>46232</v>
      </c>
    </row>
    <row r="25" spans="1:21" ht="77.25" customHeight="1" x14ac:dyDescent="0.2">
      <c r="A25" s="87">
        <v>24</v>
      </c>
      <c r="B25" s="97" t="s">
        <v>596</v>
      </c>
      <c r="C25" s="94" t="s">
        <v>597</v>
      </c>
      <c r="D25" s="94" t="s">
        <v>598</v>
      </c>
      <c r="E25" s="90" t="s">
        <v>446</v>
      </c>
      <c r="F25" s="94" t="s">
        <v>599</v>
      </c>
      <c r="G25" s="94" t="s">
        <v>600</v>
      </c>
      <c r="H25" s="94" t="s">
        <v>601</v>
      </c>
      <c r="I25" s="94" t="s">
        <v>602</v>
      </c>
      <c r="J25" s="94" t="s">
        <v>50</v>
      </c>
      <c r="K25" s="29" t="s">
        <v>603</v>
      </c>
      <c r="L25" s="95" t="s">
        <v>604</v>
      </c>
      <c r="M25" s="40" t="s">
        <v>37</v>
      </c>
      <c r="N25" s="36" t="s">
        <v>37</v>
      </c>
      <c r="O25" s="37" t="s">
        <v>37</v>
      </c>
      <c r="P25" s="36" t="s">
        <v>36</v>
      </c>
      <c r="Q25" s="37" t="s">
        <v>37</v>
      </c>
      <c r="R25" s="29" t="s">
        <v>249</v>
      </c>
      <c r="S25" s="29" t="s">
        <v>39</v>
      </c>
      <c r="T25" s="29" t="s">
        <v>55</v>
      </c>
      <c r="U25" s="91">
        <v>46232</v>
      </c>
    </row>
    <row r="26" spans="1:21" ht="77.25" customHeight="1" x14ac:dyDescent="0.2">
      <c r="A26" s="87">
        <v>25</v>
      </c>
      <c r="B26" s="97" t="s">
        <v>605</v>
      </c>
      <c r="C26" s="94" t="s">
        <v>606</v>
      </c>
      <c r="D26" s="94" t="s">
        <v>607</v>
      </c>
      <c r="E26" s="90" t="s">
        <v>608</v>
      </c>
      <c r="F26" s="94" t="s">
        <v>609</v>
      </c>
      <c r="G26" s="94" t="s">
        <v>466</v>
      </c>
      <c r="H26" s="94" t="s">
        <v>441</v>
      </c>
      <c r="I26" s="94" t="s">
        <v>610</v>
      </c>
      <c r="J26" s="94" t="s">
        <v>50</v>
      </c>
      <c r="K26" s="29"/>
      <c r="L26" s="95" t="s">
        <v>490</v>
      </c>
      <c r="M26" s="36" t="s">
        <v>36</v>
      </c>
      <c r="N26" s="36" t="s">
        <v>37</v>
      </c>
      <c r="O26" s="36" t="s">
        <v>36</v>
      </c>
      <c r="P26" s="36" t="s">
        <v>36</v>
      </c>
      <c r="Q26" s="37" t="s">
        <v>37</v>
      </c>
      <c r="R26" s="29" t="s">
        <v>249</v>
      </c>
      <c r="S26" s="29" t="s">
        <v>39</v>
      </c>
      <c r="T26" s="29" t="s">
        <v>55</v>
      </c>
      <c r="U26" s="91">
        <v>46232</v>
      </c>
    </row>
    <row r="27" spans="1:21" ht="77.25" customHeight="1" x14ac:dyDescent="0.2">
      <c r="A27" s="87">
        <v>26</v>
      </c>
      <c r="B27" s="97" t="s">
        <v>611</v>
      </c>
      <c r="C27" s="94" t="s">
        <v>612</v>
      </c>
      <c r="D27" s="94" t="s">
        <v>613</v>
      </c>
      <c r="E27" s="90" t="s">
        <v>614</v>
      </c>
      <c r="F27" s="94" t="s">
        <v>615</v>
      </c>
      <c r="G27" s="94" t="s">
        <v>496</v>
      </c>
      <c r="H27" s="94" t="s">
        <v>616</v>
      </c>
      <c r="I27" s="94" t="s">
        <v>617</v>
      </c>
      <c r="J27" s="94" t="s">
        <v>33</v>
      </c>
      <c r="K27" s="29"/>
      <c r="L27" s="29" t="s">
        <v>618</v>
      </c>
      <c r="M27" s="40" t="s">
        <v>36</v>
      </c>
      <c r="N27" s="36" t="s">
        <v>36</v>
      </c>
      <c r="O27" s="37" t="s">
        <v>37</v>
      </c>
      <c r="P27" s="36" t="s">
        <v>36</v>
      </c>
      <c r="Q27" s="36" t="s">
        <v>36</v>
      </c>
      <c r="R27" s="29" t="s">
        <v>249</v>
      </c>
      <c r="S27" s="29" t="s">
        <v>39</v>
      </c>
      <c r="T27" s="29" t="s">
        <v>79</v>
      </c>
      <c r="U27" s="91">
        <v>46232</v>
      </c>
    </row>
    <row r="28" spans="1:21" ht="77.25" customHeight="1" x14ac:dyDescent="0.2">
      <c r="A28" s="87">
        <v>27</v>
      </c>
      <c r="B28" s="97" t="s">
        <v>619</v>
      </c>
      <c r="C28" s="94" t="s">
        <v>518</v>
      </c>
      <c r="D28" s="94" t="s">
        <v>620</v>
      </c>
      <c r="E28" s="90" t="s">
        <v>520</v>
      </c>
      <c r="F28" s="94" t="s">
        <v>621</v>
      </c>
      <c r="G28" s="94" t="s">
        <v>522</v>
      </c>
      <c r="H28" s="94" t="s">
        <v>622</v>
      </c>
      <c r="I28" s="94" t="s">
        <v>623</v>
      </c>
      <c r="J28" s="94" t="s">
        <v>50</v>
      </c>
      <c r="K28" s="29" t="s">
        <v>624</v>
      </c>
      <c r="L28" s="95" t="s">
        <v>526</v>
      </c>
      <c r="M28" s="40" t="s">
        <v>36</v>
      </c>
      <c r="N28" s="36" t="s">
        <v>37</v>
      </c>
      <c r="O28" s="37" t="s">
        <v>37</v>
      </c>
      <c r="P28" s="36" t="s">
        <v>37</v>
      </c>
      <c r="Q28" s="37" t="s">
        <v>37</v>
      </c>
      <c r="R28" s="29" t="s">
        <v>249</v>
      </c>
      <c r="S28" s="29" t="s">
        <v>39</v>
      </c>
      <c r="T28" s="29" t="s">
        <v>55</v>
      </c>
      <c r="U28" s="91">
        <v>46232</v>
      </c>
    </row>
    <row r="29" spans="1:21" ht="77.25" customHeight="1" x14ac:dyDescent="0.2">
      <c r="A29" s="87">
        <v>28</v>
      </c>
      <c r="B29" s="97" t="s">
        <v>625</v>
      </c>
      <c r="C29" s="94" t="s">
        <v>128</v>
      </c>
      <c r="D29" s="94" t="s">
        <v>626</v>
      </c>
      <c r="E29" s="90" t="s">
        <v>627</v>
      </c>
      <c r="F29" s="94" t="s">
        <v>628</v>
      </c>
      <c r="G29" s="94" t="s">
        <v>629</v>
      </c>
      <c r="H29" s="94" t="s">
        <v>630</v>
      </c>
      <c r="I29" s="94" t="s">
        <v>631</v>
      </c>
      <c r="J29" s="94" t="s">
        <v>50</v>
      </c>
      <c r="K29" s="29" t="s">
        <v>632</v>
      </c>
      <c r="L29" s="95" t="s">
        <v>633</v>
      </c>
      <c r="M29" s="40" t="s">
        <v>36</v>
      </c>
      <c r="N29" s="36" t="s">
        <v>37</v>
      </c>
      <c r="O29" s="36" t="s">
        <v>36</v>
      </c>
      <c r="P29" s="36" t="s">
        <v>37</v>
      </c>
      <c r="Q29" s="36" t="s">
        <v>36</v>
      </c>
      <c r="R29" s="29" t="s">
        <v>249</v>
      </c>
      <c r="S29" s="29" t="s">
        <v>39</v>
      </c>
      <c r="T29" s="29" t="s">
        <v>79</v>
      </c>
      <c r="U29" s="91">
        <v>46232</v>
      </c>
    </row>
    <row r="30" spans="1:21" ht="77.25" customHeight="1" x14ac:dyDescent="0.2">
      <c r="A30" s="87">
        <v>29</v>
      </c>
      <c r="B30" s="97" t="s">
        <v>634</v>
      </c>
      <c r="C30" s="94" t="s">
        <v>635</v>
      </c>
      <c r="D30" s="94" t="s">
        <v>636</v>
      </c>
      <c r="E30" s="90" t="s">
        <v>637</v>
      </c>
      <c r="F30" s="94" t="s">
        <v>638</v>
      </c>
      <c r="G30" s="94" t="s">
        <v>639</v>
      </c>
      <c r="H30" s="94" t="s">
        <v>390</v>
      </c>
      <c r="I30" s="94" t="s">
        <v>640</v>
      </c>
      <c r="J30" s="94" t="s">
        <v>50</v>
      </c>
      <c r="K30" s="29" t="s">
        <v>641</v>
      </c>
      <c r="L30" s="29" t="s">
        <v>642</v>
      </c>
      <c r="M30" s="36" t="s">
        <v>36</v>
      </c>
      <c r="N30" s="36" t="s">
        <v>36</v>
      </c>
      <c r="O30" s="36" t="s">
        <v>36</v>
      </c>
      <c r="P30" s="36" t="s">
        <v>37</v>
      </c>
      <c r="Q30" s="36" t="s">
        <v>36</v>
      </c>
      <c r="R30" s="29" t="s">
        <v>249</v>
      </c>
      <c r="S30" s="29" t="s">
        <v>39</v>
      </c>
      <c r="T30" s="29" t="s">
        <v>79</v>
      </c>
      <c r="U30" s="91">
        <v>46232</v>
      </c>
    </row>
    <row r="31" spans="1:21" ht="77.25" customHeight="1" x14ac:dyDescent="0.2">
      <c r="A31" s="87">
        <v>30</v>
      </c>
      <c r="B31" s="97" t="s">
        <v>643</v>
      </c>
      <c r="C31" s="94" t="s">
        <v>644</v>
      </c>
      <c r="D31" s="94" t="s">
        <v>645</v>
      </c>
      <c r="E31" s="90" t="s">
        <v>646</v>
      </c>
      <c r="F31" s="94" t="s">
        <v>647</v>
      </c>
      <c r="G31" s="94" t="s">
        <v>466</v>
      </c>
      <c r="H31" s="94" t="s">
        <v>648</v>
      </c>
      <c r="I31" s="94" t="s">
        <v>649</v>
      </c>
      <c r="J31" s="94" t="s">
        <v>50</v>
      </c>
      <c r="K31" s="29"/>
      <c r="L31" s="95" t="s">
        <v>91</v>
      </c>
      <c r="M31" s="40" t="s">
        <v>36</v>
      </c>
      <c r="N31" s="36" t="s">
        <v>37</v>
      </c>
      <c r="O31" s="37" t="s">
        <v>37</v>
      </c>
      <c r="P31" s="36" t="s">
        <v>36</v>
      </c>
      <c r="Q31" s="37" t="s">
        <v>37</v>
      </c>
      <c r="R31" s="29" t="s">
        <v>249</v>
      </c>
      <c r="S31" s="29" t="s">
        <v>39</v>
      </c>
      <c r="T31" s="29" t="s">
        <v>55</v>
      </c>
      <c r="U31" s="91">
        <v>46232</v>
      </c>
    </row>
    <row r="32" spans="1:21" ht="77.25" customHeight="1" x14ac:dyDescent="0.2">
      <c r="A32" s="87">
        <v>31</v>
      </c>
      <c r="B32" s="97" t="s">
        <v>650</v>
      </c>
      <c r="C32" s="94" t="s">
        <v>651</v>
      </c>
      <c r="D32" s="94" t="s">
        <v>652</v>
      </c>
      <c r="E32" s="90" t="s">
        <v>653</v>
      </c>
      <c r="F32" s="94" t="s">
        <v>654</v>
      </c>
      <c r="G32" s="94" t="s">
        <v>466</v>
      </c>
      <c r="H32" s="94" t="s">
        <v>655</v>
      </c>
      <c r="I32" s="94" t="s">
        <v>656</v>
      </c>
      <c r="J32" s="94" t="s">
        <v>50</v>
      </c>
      <c r="K32" s="29" t="s">
        <v>657</v>
      </c>
      <c r="L32" s="95" t="s">
        <v>658</v>
      </c>
      <c r="M32" s="40" t="s">
        <v>36</v>
      </c>
      <c r="N32" s="36" t="s">
        <v>37</v>
      </c>
      <c r="O32" s="37" t="s">
        <v>37</v>
      </c>
      <c r="P32" s="36" t="s">
        <v>36</v>
      </c>
      <c r="Q32" s="37" t="s">
        <v>37</v>
      </c>
      <c r="R32" s="29" t="s">
        <v>249</v>
      </c>
      <c r="S32" s="29" t="s">
        <v>39</v>
      </c>
      <c r="T32" s="29" t="s">
        <v>55</v>
      </c>
      <c r="U32" s="91">
        <v>46232</v>
      </c>
    </row>
    <row r="33" spans="1:21" ht="77.25" customHeight="1" x14ac:dyDescent="0.2">
      <c r="A33" s="87">
        <v>32</v>
      </c>
      <c r="B33" s="97" t="s">
        <v>659</v>
      </c>
      <c r="C33" s="94" t="s">
        <v>651</v>
      </c>
      <c r="D33" s="94" t="s">
        <v>660</v>
      </c>
      <c r="E33" s="90" t="s">
        <v>661</v>
      </c>
      <c r="F33" s="94" t="s">
        <v>662</v>
      </c>
      <c r="G33" s="94" t="s">
        <v>663</v>
      </c>
      <c r="H33" s="94" t="s">
        <v>664</v>
      </c>
      <c r="I33" s="94" t="s">
        <v>665</v>
      </c>
      <c r="J33" s="94" t="s">
        <v>50</v>
      </c>
      <c r="K33" s="29"/>
      <c r="L33" s="95" t="s">
        <v>658</v>
      </c>
      <c r="M33" s="40" t="s">
        <v>36</v>
      </c>
      <c r="N33" s="36" t="s">
        <v>37</v>
      </c>
      <c r="O33" s="37" t="s">
        <v>37</v>
      </c>
      <c r="P33" s="36" t="s">
        <v>36</v>
      </c>
      <c r="Q33" s="36" t="s">
        <v>36</v>
      </c>
      <c r="R33" s="29" t="s">
        <v>249</v>
      </c>
      <c r="S33" s="29" t="s">
        <v>39</v>
      </c>
      <c r="T33" s="29" t="s">
        <v>55</v>
      </c>
      <c r="U33" s="91">
        <v>46232</v>
      </c>
    </row>
    <row r="34" spans="1:21" ht="77.25" customHeight="1" x14ac:dyDescent="0.2">
      <c r="A34" s="87">
        <v>33</v>
      </c>
      <c r="B34" s="97" t="s">
        <v>666</v>
      </c>
      <c r="C34" s="94" t="s">
        <v>128</v>
      </c>
      <c r="D34" s="94" t="s">
        <v>667</v>
      </c>
      <c r="E34" s="90" t="s">
        <v>668</v>
      </c>
      <c r="F34" s="94" t="s">
        <v>669</v>
      </c>
      <c r="G34" s="94" t="s">
        <v>670</v>
      </c>
      <c r="H34" s="94" t="s">
        <v>671</v>
      </c>
      <c r="I34" s="94" t="s">
        <v>672</v>
      </c>
      <c r="J34" s="94" t="s">
        <v>50</v>
      </c>
      <c r="K34" s="29"/>
      <c r="L34" s="95" t="s">
        <v>673</v>
      </c>
      <c r="M34" s="40" t="s">
        <v>36</v>
      </c>
      <c r="N34" s="36" t="s">
        <v>37</v>
      </c>
      <c r="O34" s="37" t="s">
        <v>37</v>
      </c>
      <c r="P34" s="36" t="s">
        <v>36</v>
      </c>
      <c r="Q34" s="37" t="s">
        <v>37</v>
      </c>
      <c r="R34" s="29" t="s">
        <v>249</v>
      </c>
      <c r="S34" s="29" t="s">
        <v>39</v>
      </c>
      <c r="T34" s="29" t="s">
        <v>55</v>
      </c>
      <c r="U34" s="91">
        <v>46232</v>
      </c>
    </row>
    <row r="35" spans="1:21" ht="77.25" customHeight="1" x14ac:dyDescent="0.2">
      <c r="A35" s="87">
        <v>34</v>
      </c>
      <c r="B35" s="97" t="s">
        <v>674</v>
      </c>
      <c r="C35" s="94" t="s">
        <v>675</v>
      </c>
      <c r="D35" s="94" t="s">
        <v>676</v>
      </c>
      <c r="E35" s="90" t="s">
        <v>677</v>
      </c>
      <c r="F35" s="94" t="s">
        <v>678</v>
      </c>
      <c r="G35" s="94" t="s">
        <v>466</v>
      </c>
      <c r="H35" s="94" t="s">
        <v>679</v>
      </c>
      <c r="I35" s="94" t="s">
        <v>680</v>
      </c>
      <c r="J35" s="94" t="s">
        <v>50</v>
      </c>
      <c r="K35" s="29" t="s">
        <v>681</v>
      </c>
      <c r="L35" s="95" t="s">
        <v>682</v>
      </c>
      <c r="M35" s="40" t="s">
        <v>36</v>
      </c>
      <c r="N35" s="36" t="s">
        <v>37</v>
      </c>
      <c r="O35" s="37" t="s">
        <v>37</v>
      </c>
      <c r="P35" s="36" t="s">
        <v>36</v>
      </c>
      <c r="Q35" s="37" t="s">
        <v>37</v>
      </c>
      <c r="R35" s="29" t="s">
        <v>249</v>
      </c>
      <c r="S35" s="29" t="s">
        <v>126</v>
      </c>
      <c r="T35" s="29" t="s">
        <v>55</v>
      </c>
      <c r="U35" s="91">
        <v>46232</v>
      </c>
    </row>
    <row r="36" spans="1:21" ht="77.25" customHeight="1" x14ac:dyDescent="0.2">
      <c r="A36" s="87">
        <v>35</v>
      </c>
      <c r="B36" s="97" t="s">
        <v>683</v>
      </c>
      <c r="C36" s="94" t="s">
        <v>684</v>
      </c>
      <c r="D36" s="94" t="s">
        <v>685</v>
      </c>
      <c r="E36" s="90" t="s">
        <v>686</v>
      </c>
      <c r="F36" s="94" t="s">
        <v>687</v>
      </c>
      <c r="G36" s="94" t="s">
        <v>688</v>
      </c>
      <c r="H36" s="94" t="s">
        <v>689</v>
      </c>
      <c r="I36" s="94" t="s">
        <v>690</v>
      </c>
      <c r="J36" s="94" t="s">
        <v>50</v>
      </c>
      <c r="K36" s="29" t="s">
        <v>691</v>
      </c>
      <c r="L36" s="95" t="s">
        <v>658</v>
      </c>
      <c r="M36" s="40" t="s">
        <v>36</v>
      </c>
      <c r="N36" s="36" t="s">
        <v>37</v>
      </c>
      <c r="O36" s="37" t="s">
        <v>37</v>
      </c>
      <c r="P36" s="36" t="s">
        <v>36</v>
      </c>
      <c r="Q36" s="37" t="s">
        <v>37</v>
      </c>
      <c r="R36" s="29" t="s">
        <v>249</v>
      </c>
      <c r="S36" s="29" t="s">
        <v>39</v>
      </c>
      <c r="T36" s="29" t="s">
        <v>55</v>
      </c>
      <c r="U36" s="91">
        <v>46232</v>
      </c>
    </row>
    <row r="37" spans="1:21" ht="77.25" customHeight="1" x14ac:dyDescent="0.2">
      <c r="A37" s="87">
        <v>36</v>
      </c>
      <c r="B37" s="97" t="s">
        <v>692</v>
      </c>
      <c r="C37" s="94" t="s">
        <v>684</v>
      </c>
      <c r="D37" s="94" t="s">
        <v>693</v>
      </c>
      <c r="E37" s="90" t="s">
        <v>694</v>
      </c>
      <c r="F37" s="94" t="s">
        <v>695</v>
      </c>
      <c r="G37" s="94" t="s">
        <v>522</v>
      </c>
      <c r="H37" s="94" t="s">
        <v>696</v>
      </c>
      <c r="I37" s="94" t="s">
        <v>697</v>
      </c>
      <c r="J37" s="94" t="s">
        <v>50</v>
      </c>
      <c r="K37" s="29" t="s">
        <v>698</v>
      </c>
      <c r="L37" s="95" t="s">
        <v>490</v>
      </c>
      <c r="M37" s="36" t="s">
        <v>36</v>
      </c>
      <c r="N37" s="36" t="s">
        <v>37</v>
      </c>
      <c r="O37" s="36" t="s">
        <v>36</v>
      </c>
      <c r="P37" s="36" t="s">
        <v>36</v>
      </c>
      <c r="Q37" s="36" t="s">
        <v>36</v>
      </c>
      <c r="R37" s="29" t="s">
        <v>249</v>
      </c>
      <c r="S37" s="29" t="s">
        <v>39</v>
      </c>
      <c r="T37" s="29" t="s">
        <v>55</v>
      </c>
      <c r="U37" s="91">
        <v>46232</v>
      </c>
    </row>
    <row r="38" spans="1:21" ht="77.25" customHeight="1" x14ac:dyDescent="0.2">
      <c r="A38" s="87">
        <v>37</v>
      </c>
      <c r="B38" s="97" t="s">
        <v>699</v>
      </c>
      <c r="C38" s="94" t="s">
        <v>684</v>
      </c>
      <c r="D38" s="94" t="s">
        <v>700</v>
      </c>
      <c r="E38" s="90" t="s">
        <v>694</v>
      </c>
      <c r="F38" s="94" t="s">
        <v>701</v>
      </c>
      <c r="G38" s="94" t="s">
        <v>522</v>
      </c>
      <c r="H38" s="94" t="s">
        <v>696</v>
      </c>
      <c r="I38" s="94" t="s">
        <v>702</v>
      </c>
      <c r="J38" s="94" t="s">
        <v>50</v>
      </c>
      <c r="K38" s="29" t="s">
        <v>703</v>
      </c>
      <c r="L38" s="95" t="s">
        <v>490</v>
      </c>
      <c r="M38" s="36" t="s">
        <v>36</v>
      </c>
      <c r="N38" s="36" t="s">
        <v>37</v>
      </c>
      <c r="O38" s="36" t="s">
        <v>36</v>
      </c>
      <c r="P38" s="36" t="s">
        <v>36</v>
      </c>
      <c r="Q38" s="36" t="s">
        <v>36</v>
      </c>
      <c r="R38" s="29" t="s">
        <v>249</v>
      </c>
      <c r="S38" s="29" t="s">
        <v>39</v>
      </c>
      <c r="T38" s="29" t="s">
        <v>55</v>
      </c>
      <c r="U38" s="91">
        <v>46232</v>
      </c>
    </row>
    <row r="39" spans="1:21" ht="77.25" customHeight="1" x14ac:dyDescent="0.2">
      <c r="A39" s="87">
        <v>38</v>
      </c>
      <c r="B39" s="97" t="s">
        <v>704</v>
      </c>
      <c r="C39" s="94" t="s">
        <v>684</v>
      </c>
      <c r="D39" s="94" t="s">
        <v>705</v>
      </c>
      <c r="E39" s="90" t="s">
        <v>706</v>
      </c>
      <c r="F39" s="94" t="s">
        <v>707</v>
      </c>
      <c r="G39" s="94" t="s">
        <v>522</v>
      </c>
      <c r="H39" s="94" t="s">
        <v>696</v>
      </c>
      <c r="I39" s="94" t="s">
        <v>708</v>
      </c>
      <c r="J39" s="94" t="s">
        <v>50</v>
      </c>
      <c r="K39" s="29" t="s">
        <v>709</v>
      </c>
      <c r="L39" s="95" t="s">
        <v>490</v>
      </c>
      <c r="M39" s="36" t="s">
        <v>36</v>
      </c>
      <c r="N39" s="36" t="s">
        <v>37</v>
      </c>
      <c r="O39" s="36" t="s">
        <v>36</v>
      </c>
      <c r="P39" s="36" t="s">
        <v>36</v>
      </c>
      <c r="Q39" s="36" t="s">
        <v>36</v>
      </c>
      <c r="R39" s="29" t="s">
        <v>249</v>
      </c>
      <c r="S39" s="29" t="s">
        <v>39</v>
      </c>
      <c r="T39" s="29" t="s">
        <v>55</v>
      </c>
      <c r="U39" s="91">
        <v>46232</v>
      </c>
    </row>
    <row r="40" spans="1:21" ht="77.25" customHeight="1" x14ac:dyDescent="0.2">
      <c r="A40" s="87">
        <v>39</v>
      </c>
      <c r="B40" s="97" t="s">
        <v>710</v>
      </c>
      <c r="C40" s="94" t="s">
        <v>684</v>
      </c>
      <c r="D40" s="94" t="s">
        <v>711</v>
      </c>
      <c r="E40" s="90" t="s">
        <v>706</v>
      </c>
      <c r="F40" s="94" t="s">
        <v>712</v>
      </c>
      <c r="G40" s="94" t="s">
        <v>522</v>
      </c>
      <c r="H40" s="94" t="s">
        <v>696</v>
      </c>
      <c r="I40" s="94" t="s">
        <v>713</v>
      </c>
      <c r="J40" s="94" t="s">
        <v>50</v>
      </c>
      <c r="K40" s="29" t="s">
        <v>714</v>
      </c>
      <c r="L40" s="95" t="s">
        <v>715</v>
      </c>
      <c r="M40" s="36" t="s">
        <v>36</v>
      </c>
      <c r="N40" s="36" t="s">
        <v>37</v>
      </c>
      <c r="O40" s="36" t="s">
        <v>36</v>
      </c>
      <c r="P40" s="36" t="s">
        <v>36</v>
      </c>
      <c r="Q40" s="36" t="s">
        <v>36</v>
      </c>
      <c r="R40" s="29" t="s">
        <v>249</v>
      </c>
      <c r="S40" s="29" t="s">
        <v>39</v>
      </c>
      <c r="T40" s="29" t="s">
        <v>55</v>
      </c>
      <c r="U40" s="91">
        <v>46232</v>
      </c>
    </row>
    <row r="41" spans="1:21" ht="77.25" customHeight="1" x14ac:dyDescent="0.2">
      <c r="A41" s="87">
        <v>40</v>
      </c>
      <c r="B41" s="28" t="s">
        <v>716</v>
      </c>
      <c r="C41" s="29" t="s">
        <v>717</v>
      </c>
      <c r="D41" s="29" t="s">
        <v>718</v>
      </c>
      <c r="E41" s="90" t="s">
        <v>719</v>
      </c>
      <c r="F41" s="29" t="s">
        <v>720</v>
      </c>
      <c r="G41" s="29" t="s">
        <v>721</v>
      </c>
      <c r="H41" s="29" t="s">
        <v>722</v>
      </c>
      <c r="I41" s="29" t="s">
        <v>723</v>
      </c>
      <c r="J41" s="29" t="s">
        <v>50</v>
      </c>
      <c r="K41" s="29" t="s">
        <v>724</v>
      </c>
      <c r="L41" s="95" t="s">
        <v>725</v>
      </c>
      <c r="M41" s="40" t="s">
        <v>36</v>
      </c>
      <c r="N41" s="36" t="s">
        <v>37</v>
      </c>
      <c r="O41" s="37" t="s">
        <v>37</v>
      </c>
      <c r="P41" s="36" t="s">
        <v>37</v>
      </c>
      <c r="Q41" s="37" t="s">
        <v>37</v>
      </c>
      <c r="R41" s="29" t="s">
        <v>373</v>
      </c>
      <c r="S41" s="29" t="s">
        <v>397</v>
      </c>
      <c r="T41" s="29" t="s">
        <v>40</v>
      </c>
      <c r="U41" s="91">
        <v>46232</v>
      </c>
    </row>
    <row r="42" spans="1:21" ht="77.25" customHeight="1" x14ac:dyDescent="0.2">
      <c r="A42" s="87">
        <v>41</v>
      </c>
      <c r="B42" s="28" t="s">
        <v>726</v>
      </c>
      <c r="C42" s="29" t="s">
        <v>727</v>
      </c>
      <c r="D42" s="29" t="s">
        <v>728</v>
      </c>
      <c r="E42" s="90" t="s">
        <v>729</v>
      </c>
      <c r="F42" s="29" t="s">
        <v>730</v>
      </c>
      <c r="G42" s="29" t="s">
        <v>731</v>
      </c>
      <c r="H42" s="29" t="s">
        <v>732</v>
      </c>
      <c r="I42" s="29" t="s">
        <v>733</v>
      </c>
      <c r="J42" s="29" t="s">
        <v>33</v>
      </c>
      <c r="K42" s="29"/>
      <c r="L42" s="95" t="s">
        <v>734</v>
      </c>
      <c r="M42" s="40" t="s">
        <v>36</v>
      </c>
      <c r="N42" s="36" t="s">
        <v>37</v>
      </c>
      <c r="O42" s="37" t="s">
        <v>37</v>
      </c>
      <c r="P42" s="36" t="s">
        <v>36</v>
      </c>
      <c r="Q42" s="37" t="s">
        <v>37</v>
      </c>
      <c r="R42" s="29" t="s">
        <v>373</v>
      </c>
      <c r="S42" s="29" t="s">
        <v>54</v>
      </c>
      <c r="T42" s="29" t="s">
        <v>79</v>
      </c>
      <c r="U42" s="91">
        <v>46232</v>
      </c>
    </row>
    <row r="43" spans="1:21" ht="77.25" customHeight="1" x14ac:dyDescent="0.2">
      <c r="A43" s="87">
        <v>42</v>
      </c>
      <c r="B43" s="28" t="s">
        <v>735</v>
      </c>
      <c r="C43" s="29" t="s">
        <v>736</v>
      </c>
      <c r="D43" s="29" t="s">
        <v>737</v>
      </c>
      <c r="E43" s="90" t="s">
        <v>738</v>
      </c>
      <c r="F43" s="29" t="s">
        <v>739</v>
      </c>
      <c r="G43" s="29" t="s">
        <v>81</v>
      </c>
      <c r="H43" s="29" t="s">
        <v>740</v>
      </c>
      <c r="I43" s="29" t="s">
        <v>741</v>
      </c>
      <c r="J43" s="29" t="s">
        <v>33</v>
      </c>
      <c r="K43" s="29" t="s">
        <v>742</v>
      </c>
      <c r="L43" s="29" t="s">
        <v>743</v>
      </c>
      <c r="M43" s="36" t="s">
        <v>36</v>
      </c>
      <c r="N43" s="36" t="s">
        <v>36</v>
      </c>
      <c r="O43" s="36" t="s">
        <v>36</v>
      </c>
      <c r="P43" s="36" t="s">
        <v>36</v>
      </c>
      <c r="Q43" s="37" t="s">
        <v>37</v>
      </c>
      <c r="R43" s="29" t="s">
        <v>373</v>
      </c>
      <c r="S43" s="29" t="s">
        <v>54</v>
      </c>
      <c r="T43" s="29" t="s">
        <v>55</v>
      </c>
      <c r="U43" s="91">
        <v>46232</v>
      </c>
    </row>
    <row r="44" spans="1:21" ht="77.25" customHeight="1" x14ac:dyDescent="0.2">
      <c r="A44" s="87">
        <v>43</v>
      </c>
      <c r="B44" s="28" t="s">
        <v>744</v>
      </c>
      <c r="C44" s="29" t="s">
        <v>745</v>
      </c>
      <c r="D44" s="29" t="s">
        <v>746</v>
      </c>
      <c r="E44" s="90" t="s">
        <v>747</v>
      </c>
      <c r="F44" s="29" t="s">
        <v>748</v>
      </c>
      <c r="G44" s="29" t="s">
        <v>496</v>
      </c>
      <c r="H44" s="29" t="s">
        <v>749</v>
      </c>
      <c r="I44" s="29" t="s">
        <v>750</v>
      </c>
      <c r="J44" s="29" t="s">
        <v>33</v>
      </c>
      <c r="K44" s="29"/>
      <c r="L44" s="95" t="s">
        <v>490</v>
      </c>
      <c r="M44" s="36" t="s">
        <v>36</v>
      </c>
      <c r="N44" s="36" t="s">
        <v>37</v>
      </c>
      <c r="O44" s="36" t="s">
        <v>36</v>
      </c>
      <c r="P44" s="36" t="s">
        <v>36</v>
      </c>
      <c r="Q44" s="37" t="s">
        <v>37</v>
      </c>
      <c r="R44" s="29" t="s">
        <v>373</v>
      </c>
      <c r="S44" s="29" t="s">
        <v>54</v>
      </c>
      <c r="T44" s="29" t="s">
        <v>55</v>
      </c>
      <c r="U44" s="91">
        <v>46232</v>
      </c>
    </row>
    <row r="45" spans="1:21" ht="77.25" customHeight="1" x14ac:dyDescent="0.2">
      <c r="A45" s="87">
        <v>44</v>
      </c>
      <c r="B45" s="28" t="s">
        <v>751</v>
      </c>
      <c r="C45" s="29" t="s">
        <v>399</v>
      </c>
      <c r="D45" s="29" t="s">
        <v>752</v>
      </c>
      <c r="E45" s="90" t="s">
        <v>753</v>
      </c>
      <c r="F45" s="29" t="s">
        <v>754</v>
      </c>
      <c r="G45" s="29" t="s">
        <v>466</v>
      </c>
      <c r="H45" s="29" t="s">
        <v>755</v>
      </c>
      <c r="I45" s="29" t="s">
        <v>756</v>
      </c>
      <c r="J45" s="29" t="s">
        <v>50</v>
      </c>
      <c r="K45" s="29" t="s">
        <v>757</v>
      </c>
      <c r="L45" s="29" t="s">
        <v>406</v>
      </c>
      <c r="M45" s="40" t="s">
        <v>36</v>
      </c>
      <c r="N45" s="36" t="s">
        <v>36</v>
      </c>
      <c r="O45" s="37" t="s">
        <v>37</v>
      </c>
      <c r="P45" s="36" t="s">
        <v>36</v>
      </c>
      <c r="Q45" s="37" t="s">
        <v>37</v>
      </c>
      <c r="R45" s="29" t="s">
        <v>38</v>
      </c>
      <c r="S45" s="29" t="s">
        <v>39</v>
      </c>
      <c r="T45" s="29" t="s">
        <v>55</v>
      </c>
      <c r="U45" s="91">
        <v>46232</v>
      </c>
    </row>
    <row r="46" spans="1:21" ht="77.25" customHeight="1" x14ac:dyDescent="0.2">
      <c r="A46" s="87">
        <v>45</v>
      </c>
      <c r="B46" s="28" t="s">
        <v>758</v>
      </c>
      <c r="C46" s="29" t="s">
        <v>399</v>
      </c>
      <c r="D46" s="29" t="s">
        <v>752</v>
      </c>
      <c r="E46" s="90" t="s">
        <v>759</v>
      </c>
      <c r="F46" s="29" t="s">
        <v>760</v>
      </c>
      <c r="G46" s="29" t="s">
        <v>466</v>
      </c>
      <c r="H46" s="29" t="s">
        <v>755</v>
      </c>
      <c r="I46" s="29" t="s">
        <v>761</v>
      </c>
      <c r="J46" s="29" t="s">
        <v>33</v>
      </c>
      <c r="K46" s="29" t="s">
        <v>762</v>
      </c>
      <c r="L46" s="29" t="s">
        <v>406</v>
      </c>
      <c r="M46" s="40" t="s">
        <v>36</v>
      </c>
      <c r="N46" s="36" t="s">
        <v>36</v>
      </c>
      <c r="O46" s="37" t="s">
        <v>37</v>
      </c>
      <c r="P46" s="36" t="s">
        <v>36</v>
      </c>
      <c r="Q46" s="37" t="s">
        <v>37</v>
      </c>
      <c r="R46" s="29" t="s">
        <v>38</v>
      </c>
      <c r="S46" s="29" t="s">
        <v>39</v>
      </c>
      <c r="T46" s="29" t="s">
        <v>55</v>
      </c>
      <c r="U46" s="91">
        <v>46232</v>
      </c>
    </row>
    <row r="47" spans="1:21" ht="77.25" customHeight="1" x14ac:dyDescent="0.2">
      <c r="A47" s="87">
        <v>46</v>
      </c>
      <c r="B47" s="28" t="s">
        <v>763</v>
      </c>
      <c r="C47" s="29" t="s">
        <v>399</v>
      </c>
      <c r="D47" s="29" t="s">
        <v>764</v>
      </c>
      <c r="E47" s="90" t="s">
        <v>765</v>
      </c>
      <c r="F47" s="29" t="s">
        <v>766</v>
      </c>
      <c r="G47" s="29" t="s">
        <v>466</v>
      </c>
      <c r="H47" s="29" t="s">
        <v>767</v>
      </c>
      <c r="I47" s="29" t="s">
        <v>768</v>
      </c>
      <c r="J47" s="29" t="s">
        <v>33</v>
      </c>
      <c r="K47" s="29"/>
      <c r="L47" s="29" t="s">
        <v>769</v>
      </c>
      <c r="M47" s="40" t="s">
        <v>36</v>
      </c>
      <c r="N47" s="36" t="s">
        <v>36</v>
      </c>
      <c r="O47" s="37" t="s">
        <v>37</v>
      </c>
      <c r="P47" s="36" t="s">
        <v>36</v>
      </c>
      <c r="Q47" s="37" t="s">
        <v>37</v>
      </c>
      <c r="R47" s="29" t="s">
        <v>38</v>
      </c>
      <c r="S47" s="29" t="s">
        <v>39</v>
      </c>
      <c r="T47" s="29" t="s">
        <v>55</v>
      </c>
      <c r="U47" s="91">
        <v>46232</v>
      </c>
    </row>
    <row r="48" spans="1:21" ht="77.25" customHeight="1" x14ac:dyDescent="0.2">
      <c r="A48" s="87">
        <v>47</v>
      </c>
      <c r="B48" s="28" t="s">
        <v>770</v>
      </c>
      <c r="C48" s="29" t="s">
        <v>399</v>
      </c>
      <c r="D48" s="29" t="s">
        <v>771</v>
      </c>
      <c r="E48" s="90" t="s">
        <v>772</v>
      </c>
      <c r="F48" s="29" t="s">
        <v>773</v>
      </c>
      <c r="G48" s="29" t="s">
        <v>466</v>
      </c>
      <c r="H48" s="29" t="s">
        <v>774</v>
      </c>
      <c r="I48" s="29" t="s">
        <v>775</v>
      </c>
      <c r="J48" s="29" t="s">
        <v>33</v>
      </c>
      <c r="K48" s="29" t="s">
        <v>776</v>
      </c>
      <c r="L48" s="29" t="s">
        <v>214</v>
      </c>
      <c r="M48" s="40" t="s">
        <v>36</v>
      </c>
      <c r="N48" s="36" t="s">
        <v>36</v>
      </c>
      <c r="O48" s="37" t="s">
        <v>37</v>
      </c>
      <c r="P48" s="36" t="s">
        <v>36</v>
      </c>
      <c r="Q48" s="37" t="s">
        <v>37</v>
      </c>
      <c r="R48" s="29" t="s">
        <v>38</v>
      </c>
      <c r="S48" s="29" t="s">
        <v>39</v>
      </c>
      <c r="T48" s="29" t="s">
        <v>55</v>
      </c>
      <c r="U48" s="91">
        <v>46232</v>
      </c>
    </row>
    <row r="49" spans="1:21" ht="77.25" customHeight="1" x14ac:dyDescent="0.2">
      <c r="A49" s="87">
        <v>48</v>
      </c>
      <c r="B49" s="28" t="s">
        <v>777</v>
      </c>
      <c r="C49" s="29" t="s">
        <v>778</v>
      </c>
      <c r="D49" s="29" t="s">
        <v>779</v>
      </c>
      <c r="E49" s="90" t="s">
        <v>780</v>
      </c>
      <c r="F49" s="29" t="s">
        <v>781</v>
      </c>
      <c r="G49" s="29" t="s">
        <v>466</v>
      </c>
      <c r="H49" s="29" t="s">
        <v>782</v>
      </c>
      <c r="I49" s="29" t="s">
        <v>783</v>
      </c>
      <c r="J49" s="29" t="s">
        <v>33</v>
      </c>
      <c r="K49" s="29" t="s">
        <v>784</v>
      </c>
      <c r="L49" s="95" t="s">
        <v>785</v>
      </c>
      <c r="M49" s="40" t="s">
        <v>36</v>
      </c>
      <c r="N49" s="36" t="s">
        <v>37</v>
      </c>
      <c r="O49" s="37" t="s">
        <v>37</v>
      </c>
      <c r="P49" s="36" t="s">
        <v>36</v>
      </c>
      <c r="Q49" s="37" t="s">
        <v>37</v>
      </c>
      <c r="R49" s="29" t="s">
        <v>38</v>
      </c>
      <c r="S49" s="29" t="s">
        <v>39</v>
      </c>
      <c r="T49" s="29" t="s">
        <v>55</v>
      </c>
      <c r="U49" s="91">
        <v>46232</v>
      </c>
    </row>
    <row r="50" spans="1:21" ht="77.25" customHeight="1" x14ac:dyDescent="0.2">
      <c r="A50" s="87">
        <v>49</v>
      </c>
      <c r="B50" s="28" t="s">
        <v>786</v>
      </c>
      <c r="C50" s="29" t="s">
        <v>787</v>
      </c>
      <c r="D50" s="29" t="s">
        <v>788</v>
      </c>
      <c r="E50" s="90" t="s">
        <v>789</v>
      </c>
      <c r="F50" s="29" t="s">
        <v>790</v>
      </c>
      <c r="G50" s="29" t="s">
        <v>466</v>
      </c>
      <c r="H50" s="29" t="s">
        <v>791</v>
      </c>
      <c r="I50" s="29" t="s">
        <v>792</v>
      </c>
      <c r="J50" s="29" t="s">
        <v>33</v>
      </c>
      <c r="K50" s="29" t="s">
        <v>793</v>
      </c>
      <c r="L50" s="95" t="s">
        <v>785</v>
      </c>
      <c r="M50" s="40" t="s">
        <v>36</v>
      </c>
      <c r="N50" s="36" t="s">
        <v>37</v>
      </c>
      <c r="O50" s="37" t="s">
        <v>37</v>
      </c>
      <c r="P50" s="36" t="s">
        <v>36</v>
      </c>
      <c r="Q50" s="37" t="s">
        <v>37</v>
      </c>
      <c r="R50" s="29" t="s">
        <v>38</v>
      </c>
      <c r="S50" s="29" t="s">
        <v>39</v>
      </c>
      <c r="T50" s="29" t="s">
        <v>55</v>
      </c>
      <c r="U50" s="91">
        <v>46232</v>
      </c>
    </row>
    <row r="51" spans="1:21" ht="77.25" customHeight="1" x14ac:dyDescent="0.2">
      <c r="A51" s="87">
        <v>50</v>
      </c>
      <c r="B51" s="28" t="s">
        <v>794</v>
      </c>
      <c r="C51" s="29" t="s">
        <v>795</v>
      </c>
      <c r="D51" s="29" t="s">
        <v>796</v>
      </c>
      <c r="E51" s="90" t="s">
        <v>797</v>
      </c>
      <c r="F51" s="29" t="s">
        <v>798</v>
      </c>
      <c r="G51" s="29" t="s">
        <v>466</v>
      </c>
      <c r="H51" s="29" t="s">
        <v>799</v>
      </c>
      <c r="I51" s="29" t="s">
        <v>800</v>
      </c>
      <c r="J51" s="29" t="s">
        <v>50</v>
      </c>
      <c r="K51" s="29" t="s">
        <v>801</v>
      </c>
      <c r="L51" s="29" t="s">
        <v>802</v>
      </c>
      <c r="M51" s="40" t="s">
        <v>36</v>
      </c>
      <c r="N51" s="36" t="s">
        <v>36</v>
      </c>
      <c r="O51" s="37" t="s">
        <v>37</v>
      </c>
      <c r="P51" s="36" t="s">
        <v>36</v>
      </c>
      <c r="Q51" s="37" t="s">
        <v>37</v>
      </c>
      <c r="R51" s="29" t="s">
        <v>38</v>
      </c>
      <c r="S51" s="29" t="s">
        <v>39</v>
      </c>
      <c r="T51" s="29" t="s">
        <v>55</v>
      </c>
      <c r="U51" s="91">
        <v>46232</v>
      </c>
    </row>
    <row r="52" spans="1:21" ht="77.25" customHeight="1" x14ac:dyDescent="0.2">
      <c r="A52" s="87">
        <v>51</v>
      </c>
      <c r="B52" s="28" t="s">
        <v>803</v>
      </c>
      <c r="C52" s="29" t="s">
        <v>804</v>
      </c>
      <c r="D52" s="29" t="s">
        <v>796</v>
      </c>
      <c r="E52" s="90" t="s">
        <v>805</v>
      </c>
      <c r="F52" s="29" t="s">
        <v>806</v>
      </c>
      <c r="G52" s="29" t="s">
        <v>466</v>
      </c>
      <c r="H52" s="29" t="s">
        <v>799</v>
      </c>
      <c r="I52" s="29" t="s">
        <v>807</v>
      </c>
      <c r="J52" s="29" t="s">
        <v>103</v>
      </c>
      <c r="K52" s="29" t="s">
        <v>801</v>
      </c>
      <c r="L52" s="29" t="s">
        <v>808</v>
      </c>
      <c r="M52" s="40" t="s">
        <v>36</v>
      </c>
      <c r="N52" s="36" t="s">
        <v>36</v>
      </c>
      <c r="O52" s="37" t="s">
        <v>37</v>
      </c>
      <c r="P52" s="36" t="s">
        <v>36</v>
      </c>
      <c r="Q52" s="37" t="s">
        <v>37</v>
      </c>
      <c r="R52" s="29" t="s">
        <v>38</v>
      </c>
      <c r="S52" s="29" t="s">
        <v>39</v>
      </c>
      <c r="T52" s="29" t="s">
        <v>55</v>
      </c>
      <c r="U52" s="91">
        <v>46232</v>
      </c>
    </row>
    <row r="53" spans="1:21" ht="77.25" customHeight="1" x14ac:dyDescent="0.2">
      <c r="A53" s="87">
        <v>52</v>
      </c>
      <c r="B53" s="28" t="s">
        <v>809</v>
      </c>
      <c r="C53" s="29" t="s">
        <v>810</v>
      </c>
      <c r="D53" s="29" t="s">
        <v>796</v>
      </c>
      <c r="E53" s="90" t="s">
        <v>811</v>
      </c>
      <c r="F53" s="29" t="s">
        <v>812</v>
      </c>
      <c r="G53" s="29" t="s">
        <v>466</v>
      </c>
      <c r="H53" s="29" t="s">
        <v>799</v>
      </c>
      <c r="I53" s="29" t="s">
        <v>813</v>
      </c>
      <c r="J53" s="29" t="s">
        <v>103</v>
      </c>
      <c r="K53" s="29" t="s">
        <v>801</v>
      </c>
      <c r="L53" s="29" t="s">
        <v>802</v>
      </c>
      <c r="M53" s="40" t="s">
        <v>36</v>
      </c>
      <c r="N53" s="36" t="s">
        <v>36</v>
      </c>
      <c r="O53" s="37" t="s">
        <v>37</v>
      </c>
      <c r="P53" s="36" t="s">
        <v>36</v>
      </c>
      <c r="Q53" s="37" t="s">
        <v>37</v>
      </c>
      <c r="R53" s="29" t="s">
        <v>38</v>
      </c>
      <c r="S53" s="29" t="s">
        <v>39</v>
      </c>
      <c r="T53" s="29" t="s">
        <v>55</v>
      </c>
      <c r="U53" s="91">
        <v>46232</v>
      </c>
    </row>
    <row r="54" spans="1:21" ht="77.25" customHeight="1" x14ac:dyDescent="0.2">
      <c r="A54" s="87">
        <v>53</v>
      </c>
      <c r="B54" s="28" t="s">
        <v>814</v>
      </c>
      <c r="C54" s="29" t="s">
        <v>804</v>
      </c>
      <c r="D54" s="29" t="s">
        <v>796</v>
      </c>
      <c r="E54" s="29" t="s">
        <v>815</v>
      </c>
      <c r="F54" s="29" t="s">
        <v>816</v>
      </c>
      <c r="G54" s="29" t="s">
        <v>466</v>
      </c>
      <c r="H54" s="29" t="s">
        <v>799</v>
      </c>
      <c r="I54" s="29" t="s">
        <v>817</v>
      </c>
      <c r="J54" s="29" t="s">
        <v>103</v>
      </c>
      <c r="K54" s="29" t="s">
        <v>801</v>
      </c>
      <c r="L54" s="29" t="s">
        <v>802</v>
      </c>
      <c r="M54" s="40" t="s">
        <v>36</v>
      </c>
      <c r="N54" s="36" t="s">
        <v>36</v>
      </c>
      <c r="O54" s="37" t="s">
        <v>37</v>
      </c>
      <c r="P54" s="36" t="s">
        <v>36</v>
      </c>
      <c r="Q54" s="37" t="s">
        <v>37</v>
      </c>
      <c r="R54" s="29" t="s">
        <v>38</v>
      </c>
      <c r="S54" s="29" t="s">
        <v>39</v>
      </c>
      <c r="T54" s="29" t="s">
        <v>55</v>
      </c>
      <c r="U54" s="91">
        <v>46232</v>
      </c>
    </row>
    <row r="55" spans="1:21" ht="77.25" customHeight="1" x14ac:dyDescent="0.2">
      <c r="A55" s="87">
        <v>54</v>
      </c>
      <c r="B55" s="28" t="s">
        <v>818</v>
      </c>
      <c r="C55" s="29" t="s">
        <v>819</v>
      </c>
      <c r="D55" s="29" t="s">
        <v>796</v>
      </c>
      <c r="E55" s="90" t="s">
        <v>820</v>
      </c>
      <c r="F55" s="29" t="s">
        <v>821</v>
      </c>
      <c r="G55" s="29" t="s">
        <v>466</v>
      </c>
      <c r="H55" s="29" t="s">
        <v>799</v>
      </c>
      <c r="I55" s="29" t="s">
        <v>822</v>
      </c>
      <c r="J55" s="29" t="s">
        <v>103</v>
      </c>
      <c r="K55" s="29" t="s">
        <v>801</v>
      </c>
      <c r="L55" s="29" t="s">
        <v>802</v>
      </c>
      <c r="M55" s="40" t="s">
        <v>36</v>
      </c>
      <c r="N55" s="36" t="s">
        <v>36</v>
      </c>
      <c r="O55" s="37" t="s">
        <v>37</v>
      </c>
      <c r="P55" s="36" t="s">
        <v>36</v>
      </c>
      <c r="Q55" s="37" t="s">
        <v>37</v>
      </c>
      <c r="R55" s="29" t="s">
        <v>38</v>
      </c>
      <c r="S55" s="29" t="s">
        <v>39</v>
      </c>
      <c r="T55" s="29" t="s">
        <v>55</v>
      </c>
      <c r="U55" s="91">
        <v>46232</v>
      </c>
    </row>
    <row r="56" spans="1:21" ht="77.25" customHeight="1" x14ac:dyDescent="0.2">
      <c r="A56" s="87">
        <v>55</v>
      </c>
      <c r="B56" s="28" t="s">
        <v>823</v>
      </c>
      <c r="C56" s="29" t="s">
        <v>810</v>
      </c>
      <c r="D56" s="29" t="s">
        <v>796</v>
      </c>
      <c r="E56" s="90" t="s">
        <v>824</v>
      </c>
      <c r="F56" s="29" t="s">
        <v>825</v>
      </c>
      <c r="G56" s="29" t="s">
        <v>466</v>
      </c>
      <c r="H56" s="29" t="s">
        <v>799</v>
      </c>
      <c r="I56" s="29" t="s">
        <v>826</v>
      </c>
      <c r="J56" s="29" t="s">
        <v>103</v>
      </c>
      <c r="K56" s="29" t="s">
        <v>801</v>
      </c>
      <c r="L56" s="29" t="s">
        <v>802</v>
      </c>
      <c r="M56" s="40" t="s">
        <v>36</v>
      </c>
      <c r="N56" s="36" t="s">
        <v>36</v>
      </c>
      <c r="O56" s="37" t="s">
        <v>37</v>
      </c>
      <c r="P56" s="36" t="s">
        <v>36</v>
      </c>
      <c r="Q56" s="37" t="s">
        <v>37</v>
      </c>
      <c r="R56" s="29" t="s">
        <v>38</v>
      </c>
      <c r="S56" s="29" t="s">
        <v>39</v>
      </c>
      <c r="T56" s="29" t="s">
        <v>55</v>
      </c>
      <c r="U56" s="91">
        <v>46232</v>
      </c>
    </row>
    <row r="57" spans="1:21" ht="77.25" customHeight="1" x14ac:dyDescent="0.2">
      <c r="A57" s="87">
        <v>56</v>
      </c>
      <c r="B57" s="28" t="s">
        <v>827</v>
      </c>
      <c r="C57" s="29" t="s">
        <v>810</v>
      </c>
      <c r="D57" s="29" t="s">
        <v>796</v>
      </c>
      <c r="E57" s="29" t="s">
        <v>828</v>
      </c>
      <c r="F57" s="29" t="s">
        <v>829</v>
      </c>
      <c r="G57" s="29" t="s">
        <v>466</v>
      </c>
      <c r="H57" s="29" t="s">
        <v>799</v>
      </c>
      <c r="I57" s="29" t="s">
        <v>830</v>
      </c>
      <c r="J57" s="29" t="s">
        <v>103</v>
      </c>
      <c r="K57" s="29" t="s">
        <v>801</v>
      </c>
      <c r="L57" s="29" t="s">
        <v>802</v>
      </c>
      <c r="M57" s="40" t="s">
        <v>36</v>
      </c>
      <c r="N57" s="36" t="s">
        <v>36</v>
      </c>
      <c r="O57" s="37" t="s">
        <v>37</v>
      </c>
      <c r="P57" s="36" t="s">
        <v>36</v>
      </c>
      <c r="Q57" s="37" t="s">
        <v>37</v>
      </c>
      <c r="R57" s="29" t="s">
        <v>38</v>
      </c>
      <c r="S57" s="29" t="s">
        <v>39</v>
      </c>
      <c r="T57" s="29" t="s">
        <v>55</v>
      </c>
      <c r="U57" s="91">
        <v>46232</v>
      </c>
    </row>
    <row r="58" spans="1:21" ht="77.25" customHeight="1" x14ac:dyDescent="0.2">
      <c r="A58" s="87">
        <v>57</v>
      </c>
      <c r="B58" s="28" t="s">
        <v>831</v>
      </c>
      <c r="C58" s="29" t="s">
        <v>810</v>
      </c>
      <c r="D58" s="29" t="s">
        <v>796</v>
      </c>
      <c r="E58" s="90" t="s">
        <v>832</v>
      </c>
      <c r="F58" s="29" t="s">
        <v>833</v>
      </c>
      <c r="G58" s="29" t="s">
        <v>466</v>
      </c>
      <c r="H58" s="29" t="s">
        <v>799</v>
      </c>
      <c r="I58" s="29" t="s">
        <v>834</v>
      </c>
      <c r="J58" s="29" t="s">
        <v>33</v>
      </c>
      <c r="K58" s="29" t="s">
        <v>801</v>
      </c>
      <c r="L58" s="29" t="s">
        <v>802</v>
      </c>
      <c r="M58" s="40" t="s">
        <v>36</v>
      </c>
      <c r="N58" s="36" t="s">
        <v>36</v>
      </c>
      <c r="O58" s="37" t="s">
        <v>37</v>
      </c>
      <c r="P58" s="36" t="s">
        <v>36</v>
      </c>
      <c r="Q58" s="37" t="s">
        <v>37</v>
      </c>
      <c r="R58" s="29" t="s">
        <v>38</v>
      </c>
      <c r="S58" s="29" t="s">
        <v>39</v>
      </c>
      <c r="T58" s="29" t="s">
        <v>55</v>
      </c>
      <c r="U58" s="91">
        <v>46232</v>
      </c>
    </row>
    <row r="59" spans="1:21" ht="77.25" customHeight="1" x14ac:dyDescent="0.2">
      <c r="A59" s="87">
        <v>58</v>
      </c>
      <c r="B59" s="28" t="s">
        <v>835</v>
      </c>
      <c r="C59" s="29" t="s">
        <v>836</v>
      </c>
      <c r="D59" s="29" t="s">
        <v>837</v>
      </c>
      <c r="E59" s="90" t="s">
        <v>838</v>
      </c>
      <c r="F59" s="29" t="s">
        <v>839</v>
      </c>
      <c r="G59" s="29" t="s">
        <v>466</v>
      </c>
      <c r="H59" s="29" t="s">
        <v>840</v>
      </c>
      <c r="I59" s="29" t="s">
        <v>841</v>
      </c>
      <c r="J59" s="29" t="s">
        <v>33</v>
      </c>
      <c r="K59" s="29"/>
      <c r="L59" s="95" t="s">
        <v>842</v>
      </c>
      <c r="M59" s="40" t="s">
        <v>36</v>
      </c>
      <c r="N59" s="36" t="s">
        <v>37</v>
      </c>
      <c r="O59" s="37" t="s">
        <v>37</v>
      </c>
      <c r="P59" s="36" t="s">
        <v>36</v>
      </c>
      <c r="Q59" s="37" t="s">
        <v>37</v>
      </c>
      <c r="R59" s="29" t="s">
        <v>38</v>
      </c>
      <c r="S59" s="29" t="s">
        <v>39</v>
      </c>
      <c r="T59" s="29" t="s">
        <v>55</v>
      </c>
      <c r="U59" s="91">
        <v>46232</v>
      </c>
    </row>
    <row r="60" spans="1:21" ht="77.25" customHeight="1" x14ac:dyDescent="0.2">
      <c r="A60" s="87">
        <v>59</v>
      </c>
      <c r="B60" s="28" t="s">
        <v>843</v>
      </c>
      <c r="C60" s="29" t="s">
        <v>844</v>
      </c>
      <c r="D60" s="29" t="s">
        <v>845</v>
      </c>
      <c r="E60" s="90" t="s">
        <v>846</v>
      </c>
      <c r="F60" s="29" t="s">
        <v>847</v>
      </c>
      <c r="G60" s="29" t="s">
        <v>466</v>
      </c>
      <c r="H60" s="29" t="s">
        <v>848</v>
      </c>
      <c r="I60" s="29" t="s">
        <v>849</v>
      </c>
      <c r="J60" s="29" t="s">
        <v>33</v>
      </c>
      <c r="K60" s="29" t="s">
        <v>850</v>
      </c>
      <c r="L60" s="29" t="s">
        <v>851</v>
      </c>
      <c r="M60" s="40" t="s">
        <v>36</v>
      </c>
      <c r="N60" s="36" t="s">
        <v>36</v>
      </c>
      <c r="O60" s="37" t="s">
        <v>37</v>
      </c>
      <c r="P60" s="36" t="s">
        <v>36</v>
      </c>
      <c r="Q60" s="37" t="s">
        <v>37</v>
      </c>
      <c r="R60" s="29" t="s">
        <v>38</v>
      </c>
      <c r="S60" s="29" t="s">
        <v>126</v>
      </c>
      <c r="T60" s="29" t="s">
        <v>55</v>
      </c>
      <c r="U60" s="91">
        <v>46232</v>
      </c>
    </row>
    <row r="61" spans="1:21" ht="77.25" customHeight="1" x14ac:dyDescent="0.2">
      <c r="A61" s="87">
        <v>60</v>
      </c>
      <c r="B61" s="28" t="s">
        <v>852</v>
      </c>
      <c r="C61" s="29" t="s">
        <v>853</v>
      </c>
      <c r="D61" s="29" t="s">
        <v>854</v>
      </c>
      <c r="E61" s="90" t="s">
        <v>855</v>
      </c>
      <c r="F61" s="29" t="s">
        <v>856</v>
      </c>
      <c r="G61" s="29" t="s">
        <v>466</v>
      </c>
      <c r="H61" s="29" t="s">
        <v>848</v>
      </c>
      <c r="I61" s="29" t="s">
        <v>857</v>
      </c>
      <c r="J61" s="29" t="s">
        <v>33</v>
      </c>
      <c r="K61" s="29"/>
      <c r="L61" s="29" t="s">
        <v>851</v>
      </c>
      <c r="M61" s="40" t="s">
        <v>36</v>
      </c>
      <c r="N61" s="36" t="s">
        <v>36</v>
      </c>
      <c r="O61" s="37" t="s">
        <v>37</v>
      </c>
      <c r="P61" s="36" t="s">
        <v>36</v>
      </c>
      <c r="Q61" s="37" t="s">
        <v>37</v>
      </c>
      <c r="R61" s="29" t="s">
        <v>38</v>
      </c>
      <c r="S61" s="29" t="s">
        <v>39</v>
      </c>
      <c r="T61" s="29" t="s">
        <v>55</v>
      </c>
      <c r="U61" s="91">
        <v>46232</v>
      </c>
    </row>
    <row r="62" spans="1:21" ht="77.25" customHeight="1" x14ac:dyDescent="0.2">
      <c r="A62" s="87">
        <v>61</v>
      </c>
      <c r="B62" s="28" t="s">
        <v>858</v>
      </c>
      <c r="C62" s="29" t="s">
        <v>859</v>
      </c>
      <c r="D62" s="29" t="s">
        <v>860</v>
      </c>
      <c r="E62" s="90" t="s">
        <v>855</v>
      </c>
      <c r="F62" s="29" t="s">
        <v>861</v>
      </c>
      <c r="G62" s="29" t="s">
        <v>466</v>
      </c>
      <c r="H62" s="29" t="s">
        <v>848</v>
      </c>
      <c r="I62" s="29" t="s">
        <v>862</v>
      </c>
      <c r="J62" s="29" t="s">
        <v>33</v>
      </c>
      <c r="K62" s="29"/>
      <c r="L62" s="29" t="s">
        <v>851</v>
      </c>
      <c r="M62" s="40" t="s">
        <v>36</v>
      </c>
      <c r="N62" s="36" t="s">
        <v>36</v>
      </c>
      <c r="O62" s="37" t="s">
        <v>37</v>
      </c>
      <c r="P62" s="36" t="s">
        <v>36</v>
      </c>
      <c r="Q62" s="37" t="s">
        <v>37</v>
      </c>
      <c r="R62" s="29" t="s">
        <v>38</v>
      </c>
      <c r="S62" s="29" t="s">
        <v>39</v>
      </c>
      <c r="T62" s="29" t="s">
        <v>55</v>
      </c>
      <c r="U62" s="91">
        <v>46232</v>
      </c>
    </row>
    <row r="63" spans="1:21" ht="77.25" customHeight="1" x14ac:dyDescent="0.2">
      <c r="A63" s="87">
        <v>62</v>
      </c>
      <c r="B63" s="28" t="s">
        <v>863</v>
      </c>
      <c r="C63" s="29" t="s">
        <v>859</v>
      </c>
      <c r="D63" s="29" t="s">
        <v>854</v>
      </c>
      <c r="E63" s="90" t="s">
        <v>864</v>
      </c>
      <c r="F63" s="29" t="s">
        <v>865</v>
      </c>
      <c r="G63" s="29" t="s">
        <v>466</v>
      </c>
      <c r="H63" s="29" t="s">
        <v>848</v>
      </c>
      <c r="I63" s="29" t="s">
        <v>866</v>
      </c>
      <c r="J63" s="29" t="s">
        <v>103</v>
      </c>
      <c r="K63" s="29"/>
      <c r="L63" s="29" t="s">
        <v>851</v>
      </c>
      <c r="M63" s="40" t="s">
        <v>36</v>
      </c>
      <c r="N63" s="36" t="s">
        <v>36</v>
      </c>
      <c r="O63" s="37" t="s">
        <v>37</v>
      </c>
      <c r="P63" s="36" t="s">
        <v>36</v>
      </c>
      <c r="Q63" s="37" t="s">
        <v>37</v>
      </c>
      <c r="R63" s="29" t="s">
        <v>38</v>
      </c>
      <c r="S63" s="29" t="s">
        <v>39</v>
      </c>
      <c r="T63" s="29" t="s">
        <v>55</v>
      </c>
      <c r="U63" s="91">
        <v>46232</v>
      </c>
    </row>
    <row r="64" spans="1:21" ht="77.25" customHeight="1" x14ac:dyDescent="0.2">
      <c r="A64" s="87">
        <v>63</v>
      </c>
      <c r="B64" s="28" t="s">
        <v>867</v>
      </c>
      <c r="C64" s="29" t="s">
        <v>868</v>
      </c>
      <c r="D64" s="29" t="s">
        <v>869</v>
      </c>
      <c r="E64" s="90" t="s">
        <v>870</v>
      </c>
      <c r="F64" s="29" t="s">
        <v>871</v>
      </c>
      <c r="G64" s="29" t="s">
        <v>466</v>
      </c>
      <c r="H64" s="29" t="s">
        <v>872</v>
      </c>
      <c r="I64" s="29" t="s">
        <v>873</v>
      </c>
      <c r="J64" s="29" t="s">
        <v>33</v>
      </c>
      <c r="K64" s="29"/>
      <c r="L64" s="95" t="s">
        <v>105</v>
      </c>
      <c r="M64" s="36" t="s">
        <v>36</v>
      </c>
      <c r="N64" s="36" t="s">
        <v>37</v>
      </c>
      <c r="O64" s="36" t="s">
        <v>36</v>
      </c>
      <c r="P64" s="36" t="s">
        <v>36</v>
      </c>
      <c r="Q64" s="37" t="s">
        <v>37</v>
      </c>
      <c r="R64" s="29" t="s">
        <v>38</v>
      </c>
      <c r="S64" s="29" t="s">
        <v>39</v>
      </c>
      <c r="T64" s="29" t="s">
        <v>55</v>
      </c>
      <c r="U64" s="91">
        <v>46232</v>
      </c>
    </row>
    <row r="65" spans="1:21" ht="77.25" customHeight="1" x14ac:dyDescent="0.2">
      <c r="A65" s="87">
        <v>64</v>
      </c>
      <c r="B65" s="28" t="s">
        <v>874</v>
      </c>
      <c r="C65" s="29" t="s">
        <v>875</v>
      </c>
      <c r="D65" s="29" t="s">
        <v>876</v>
      </c>
      <c r="E65" s="90" t="s">
        <v>877</v>
      </c>
      <c r="F65" s="29" t="s">
        <v>878</v>
      </c>
      <c r="G65" s="29" t="s">
        <v>879</v>
      </c>
      <c r="H65" s="29" t="s">
        <v>880</v>
      </c>
      <c r="I65" s="29" t="s">
        <v>881</v>
      </c>
      <c r="J65" s="29" t="s">
        <v>33</v>
      </c>
      <c r="K65" s="29" t="s">
        <v>882</v>
      </c>
      <c r="L65" s="95" t="s">
        <v>883</v>
      </c>
      <c r="M65" s="40" t="s">
        <v>36</v>
      </c>
      <c r="N65" s="36" t="s">
        <v>37</v>
      </c>
      <c r="O65" s="37" t="s">
        <v>37</v>
      </c>
      <c r="P65" s="36" t="s">
        <v>36</v>
      </c>
      <c r="Q65" s="37" t="s">
        <v>37</v>
      </c>
      <c r="R65" s="29" t="s">
        <v>38</v>
      </c>
      <c r="S65" s="29" t="s">
        <v>39</v>
      </c>
      <c r="T65" s="29" t="s">
        <v>79</v>
      </c>
      <c r="U65" s="91">
        <v>46232</v>
      </c>
    </row>
  </sheetData>
  <mergeCells count="1">
    <mergeCell ref="K1:O1"/>
  </mergeCells>
  <dataValidations count="5">
    <dataValidation type="list" sqref="J2:J499" xr:uid="{00000000-0002-0000-0200-000000000000}">
      <formula1>"Explicit,Implicit,Adjacent,Unknown"</formula1>
    </dataValidation>
    <dataValidation type="list" sqref="M2:Q499" xr:uid="{00000000-0002-0000-0200-000001000000}">
      <formula1>"Yes,No"</formula1>
    </dataValidation>
    <dataValidation type="list" sqref="R2:R499" xr:uid="{00000000-0002-0000-0200-000006000000}">
      <formula1>"MS Forms,Email,Official Website,Desk Research,Provider Communication"</formula1>
    </dataValidation>
    <dataValidation type="list" sqref="S2:S499" xr:uid="{00000000-0002-0000-0200-000007000000}">
      <formula1>"Provider validated,Official website verified,Partially verified,Awaiting verification,Needs clarification"</formula1>
    </dataValidation>
    <dataValidation type="list" sqref="T2:T499" xr:uid="{00000000-0002-0000-0200-000008000000}">
      <formula1>"Active,Seasonal,Historical,Unknown"</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77"/>
  <sheetViews>
    <sheetView zoomScale="83" workbookViewId="0">
      <pane ySplit="1" topLeftCell="A2" activePane="bottomLeft" state="frozen"/>
      <selection pane="bottomLeft" activeCell="O11" sqref="O11"/>
    </sheetView>
  </sheetViews>
  <sheetFormatPr baseColWidth="10" defaultColWidth="8.83203125" defaultRowHeight="15" x14ac:dyDescent="0.2"/>
  <cols>
    <col min="1" max="1" width="12.33203125" customWidth="1"/>
    <col min="2" max="2" width="31" style="6" customWidth="1"/>
    <col min="3" max="3" width="28" style="1" customWidth="1"/>
    <col min="4" max="4" width="34" style="1" customWidth="1"/>
    <col min="5" max="5" width="26" style="1" customWidth="1"/>
    <col min="6" max="6" width="34" style="1" customWidth="1"/>
    <col min="7" max="7" width="24" style="1" customWidth="1"/>
    <col min="8" max="8" width="36" style="1" customWidth="1"/>
    <col min="9" max="9" width="19.1640625" style="1" customWidth="1"/>
    <col min="10" max="10" width="32" style="1" customWidth="1"/>
    <col min="11" max="11" width="20" customWidth="1"/>
    <col min="12" max="12" width="38" customWidth="1"/>
    <col min="13" max="13" width="23.5" customWidth="1"/>
    <col min="14" max="14" width="28.1640625" style="1" customWidth="1"/>
    <col min="15" max="15" width="38" customWidth="1"/>
    <col min="16" max="16" width="39" customWidth="1"/>
    <col min="17" max="17" width="25.6640625" customWidth="1"/>
    <col min="18" max="18" width="15.33203125" customWidth="1"/>
    <col min="19" max="19" width="39.1640625" customWidth="1"/>
    <col min="20" max="20" width="56.5" customWidth="1"/>
    <col min="21" max="21" width="16.5" customWidth="1"/>
    <col min="22" max="22" width="11" customWidth="1"/>
    <col min="23" max="23" width="15.33203125" customWidth="1"/>
    <col min="24" max="24" width="23.5" customWidth="1"/>
    <col min="25" max="25" width="19.33203125" customWidth="1"/>
    <col min="26" max="26" width="18" customWidth="1"/>
    <col min="27" max="27" width="22" customWidth="1"/>
    <col min="28" max="28" width="21.33203125" customWidth="1"/>
    <col min="29" max="29" width="16.6640625" customWidth="1"/>
  </cols>
  <sheetData>
    <row r="1" spans="1:29" s="46" customFormat="1" ht="50.75" customHeight="1" thickBot="1" x14ac:dyDescent="0.25">
      <c r="A1" s="52" t="s">
        <v>0</v>
      </c>
      <c r="B1" s="52" t="s">
        <v>884</v>
      </c>
      <c r="C1" s="52" t="s">
        <v>885</v>
      </c>
      <c r="D1" s="52" t="s">
        <v>886</v>
      </c>
      <c r="E1" s="52" t="s">
        <v>887</v>
      </c>
      <c r="F1" s="52" t="s">
        <v>888</v>
      </c>
      <c r="G1" s="52" t="s">
        <v>4</v>
      </c>
      <c r="H1" s="52" t="s">
        <v>889</v>
      </c>
      <c r="I1" s="52" t="s">
        <v>890</v>
      </c>
      <c r="J1" s="52" t="s">
        <v>3</v>
      </c>
      <c r="K1" s="52" t="s">
        <v>6</v>
      </c>
      <c r="L1" s="52" t="s">
        <v>891</v>
      </c>
      <c r="M1" s="52" t="s">
        <v>11</v>
      </c>
      <c r="N1" s="52" t="s">
        <v>892</v>
      </c>
      <c r="O1" s="52" t="s">
        <v>893</v>
      </c>
      <c r="P1" s="52" t="s">
        <v>13</v>
      </c>
      <c r="Q1" s="52" t="s">
        <v>894</v>
      </c>
      <c r="R1" s="52" t="s">
        <v>895</v>
      </c>
      <c r="S1" s="52" t="s">
        <v>896</v>
      </c>
      <c r="T1" s="52" t="s">
        <v>12</v>
      </c>
      <c r="U1" s="52" t="s">
        <v>14</v>
      </c>
      <c r="V1" s="52" t="s">
        <v>15</v>
      </c>
      <c r="W1" s="52" t="s">
        <v>16</v>
      </c>
      <c r="X1" s="52" t="s">
        <v>17</v>
      </c>
      <c r="Y1" s="52" t="s">
        <v>18</v>
      </c>
      <c r="Z1" s="52" t="s">
        <v>19</v>
      </c>
      <c r="AA1" s="52" t="s">
        <v>20</v>
      </c>
      <c r="AB1" s="52" t="s">
        <v>21</v>
      </c>
      <c r="AC1" s="52" t="s">
        <v>22</v>
      </c>
    </row>
    <row r="2" spans="1:29" ht="66" customHeight="1" x14ac:dyDescent="0.2">
      <c r="A2" s="80">
        <v>1</v>
      </c>
      <c r="B2" s="85" t="s">
        <v>897</v>
      </c>
      <c r="C2" s="83" t="s">
        <v>898</v>
      </c>
      <c r="D2" s="83" t="s">
        <v>899</v>
      </c>
      <c r="E2" s="83" t="s">
        <v>900</v>
      </c>
      <c r="F2" s="83" t="s">
        <v>901</v>
      </c>
      <c r="G2" s="83" t="s">
        <v>902</v>
      </c>
      <c r="H2" s="83" t="s">
        <v>186</v>
      </c>
      <c r="I2" s="83" t="s">
        <v>40</v>
      </c>
      <c r="J2" s="83" t="s">
        <v>903</v>
      </c>
      <c r="K2" s="98" t="s">
        <v>904</v>
      </c>
      <c r="L2" s="83" t="s">
        <v>905</v>
      </c>
      <c r="M2" s="83" t="s">
        <v>50</v>
      </c>
      <c r="N2" s="83" t="s">
        <v>36</v>
      </c>
      <c r="O2" s="83" t="s">
        <v>906</v>
      </c>
      <c r="P2" s="83" t="s">
        <v>137</v>
      </c>
      <c r="Q2" s="83" t="s">
        <v>907</v>
      </c>
      <c r="R2" s="83" t="s">
        <v>36</v>
      </c>
      <c r="S2" s="83" t="s">
        <v>908</v>
      </c>
      <c r="T2" s="83" t="s">
        <v>909</v>
      </c>
      <c r="U2" s="47" t="s">
        <v>36</v>
      </c>
      <c r="V2" s="47" t="s">
        <v>36</v>
      </c>
      <c r="W2" s="47" t="s">
        <v>36</v>
      </c>
      <c r="X2" s="47" t="s">
        <v>36</v>
      </c>
      <c r="Y2" s="48" t="s">
        <v>37</v>
      </c>
      <c r="Z2" s="83" t="s">
        <v>38</v>
      </c>
      <c r="AA2" s="83" t="s">
        <v>39</v>
      </c>
      <c r="AB2" s="83" t="s">
        <v>55</v>
      </c>
      <c r="AC2" s="86">
        <v>46232</v>
      </c>
    </row>
    <row r="3" spans="1:29" ht="66" customHeight="1" x14ac:dyDescent="0.2">
      <c r="A3" s="87">
        <v>2</v>
      </c>
      <c r="B3" s="28" t="s">
        <v>910</v>
      </c>
      <c r="C3" s="29" t="s">
        <v>898</v>
      </c>
      <c r="D3" s="29" t="s">
        <v>911</v>
      </c>
      <c r="E3" s="29" t="s">
        <v>912</v>
      </c>
      <c r="F3" s="29" t="s">
        <v>904</v>
      </c>
      <c r="G3" s="29" t="s">
        <v>913</v>
      </c>
      <c r="H3" s="29" t="s">
        <v>186</v>
      </c>
      <c r="I3" s="29" t="s">
        <v>40</v>
      </c>
      <c r="J3" s="29" t="s">
        <v>914</v>
      </c>
      <c r="K3" s="99" t="s">
        <v>904</v>
      </c>
      <c r="L3" s="29"/>
      <c r="M3" s="29" t="s">
        <v>50</v>
      </c>
      <c r="N3" s="29" t="s">
        <v>36</v>
      </c>
      <c r="O3" s="29" t="s">
        <v>915</v>
      </c>
      <c r="P3" s="29" t="s">
        <v>137</v>
      </c>
      <c r="Q3" s="29" t="s">
        <v>907</v>
      </c>
      <c r="R3" s="29" t="s">
        <v>36</v>
      </c>
      <c r="S3" s="29" t="s">
        <v>916</v>
      </c>
      <c r="T3" s="29" t="s">
        <v>917</v>
      </c>
      <c r="U3" s="36" t="s">
        <v>36</v>
      </c>
      <c r="V3" s="36" t="s">
        <v>36</v>
      </c>
      <c r="W3" s="36" t="s">
        <v>36</v>
      </c>
      <c r="X3" s="36" t="s">
        <v>36</v>
      </c>
      <c r="Y3" s="37" t="s">
        <v>37</v>
      </c>
      <c r="Z3" s="29" t="s">
        <v>249</v>
      </c>
      <c r="AA3" s="29" t="s">
        <v>397</v>
      </c>
      <c r="AB3" s="29" t="s">
        <v>55</v>
      </c>
      <c r="AC3" s="91">
        <v>46232</v>
      </c>
    </row>
    <row r="4" spans="1:29" ht="66" customHeight="1" x14ac:dyDescent="0.2">
      <c r="A4" s="87">
        <v>3</v>
      </c>
      <c r="B4" s="28" t="s">
        <v>918</v>
      </c>
      <c r="C4" s="29" t="s">
        <v>919</v>
      </c>
      <c r="D4" s="29" t="s">
        <v>899</v>
      </c>
      <c r="E4" s="29" t="s">
        <v>900</v>
      </c>
      <c r="F4" s="29" t="s">
        <v>920</v>
      </c>
      <c r="G4" s="29" t="s">
        <v>902</v>
      </c>
      <c r="H4" s="29" t="s">
        <v>921</v>
      </c>
      <c r="I4" s="29" t="s">
        <v>27</v>
      </c>
      <c r="J4" s="29" t="s">
        <v>922</v>
      </c>
      <c r="K4" s="99" t="s">
        <v>923</v>
      </c>
      <c r="L4" s="29" t="s">
        <v>924</v>
      </c>
      <c r="M4" s="29" t="s">
        <v>50</v>
      </c>
      <c r="N4" s="29" t="s">
        <v>37</v>
      </c>
      <c r="O4" s="29" t="s">
        <v>925</v>
      </c>
      <c r="P4" s="29" t="s">
        <v>137</v>
      </c>
      <c r="Q4" s="29" t="s">
        <v>907</v>
      </c>
      <c r="R4" s="29" t="s">
        <v>36</v>
      </c>
      <c r="S4" s="29" t="s">
        <v>926</v>
      </c>
      <c r="T4" s="29" t="s">
        <v>927</v>
      </c>
      <c r="U4" s="36" t="s">
        <v>36</v>
      </c>
      <c r="V4" s="36" t="s">
        <v>36</v>
      </c>
      <c r="W4" s="36" t="s">
        <v>36</v>
      </c>
      <c r="X4" s="36" t="s">
        <v>36</v>
      </c>
      <c r="Y4" s="37" t="s">
        <v>37</v>
      </c>
      <c r="Z4" s="29" t="s">
        <v>38</v>
      </c>
      <c r="AA4" s="29" t="s">
        <v>39</v>
      </c>
      <c r="AB4" s="29" t="s">
        <v>928</v>
      </c>
      <c r="AC4" s="91">
        <v>46232</v>
      </c>
    </row>
    <row r="5" spans="1:29" ht="66" customHeight="1" x14ac:dyDescent="0.2">
      <c r="A5" s="87">
        <v>4</v>
      </c>
      <c r="B5" s="28" t="s">
        <v>929</v>
      </c>
      <c r="C5" s="29" t="s">
        <v>898</v>
      </c>
      <c r="D5" s="29" t="s">
        <v>899</v>
      </c>
      <c r="E5" s="29" t="s">
        <v>900</v>
      </c>
      <c r="F5" s="29" t="s">
        <v>930</v>
      </c>
      <c r="G5" s="29" t="s">
        <v>902</v>
      </c>
      <c r="H5" s="29" t="s">
        <v>931</v>
      </c>
      <c r="I5" s="29" t="s">
        <v>82</v>
      </c>
      <c r="J5" s="29" t="s">
        <v>932</v>
      </c>
      <c r="K5" s="99" t="s">
        <v>933</v>
      </c>
      <c r="L5" s="29" t="s">
        <v>934</v>
      </c>
      <c r="M5" s="29" t="s">
        <v>50</v>
      </c>
      <c r="N5" s="29" t="s">
        <v>36</v>
      </c>
      <c r="O5" s="29" t="s">
        <v>935</v>
      </c>
      <c r="P5" s="29" t="s">
        <v>137</v>
      </c>
      <c r="Q5" s="29" t="s">
        <v>907</v>
      </c>
      <c r="R5" s="29" t="s">
        <v>36</v>
      </c>
      <c r="S5" s="29" t="s">
        <v>936</v>
      </c>
      <c r="T5" s="29" t="s">
        <v>937</v>
      </c>
      <c r="U5" s="36" t="s">
        <v>36</v>
      </c>
      <c r="V5" s="36" t="s">
        <v>36</v>
      </c>
      <c r="W5" s="36" t="s">
        <v>36</v>
      </c>
      <c r="X5" s="36" t="s">
        <v>36</v>
      </c>
      <c r="Y5" s="37" t="s">
        <v>37</v>
      </c>
      <c r="Z5" s="29" t="s">
        <v>38</v>
      </c>
      <c r="AA5" s="29" t="s">
        <v>39</v>
      </c>
      <c r="AB5" s="29" t="s">
        <v>928</v>
      </c>
      <c r="AC5" s="91">
        <v>46232</v>
      </c>
    </row>
    <row r="6" spans="1:29" ht="66" customHeight="1" x14ac:dyDescent="0.2">
      <c r="A6" s="87">
        <v>5</v>
      </c>
      <c r="B6" s="28" t="s">
        <v>938</v>
      </c>
      <c r="C6" s="29" t="s">
        <v>898</v>
      </c>
      <c r="D6" s="29" t="s">
        <v>899</v>
      </c>
      <c r="E6" s="29" t="s">
        <v>900</v>
      </c>
      <c r="F6" s="29" t="s">
        <v>939</v>
      </c>
      <c r="G6" s="29" t="s">
        <v>902</v>
      </c>
      <c r="H6" s="29" t="s">
        <v>940</v>
      </c>
      <c r="I6" s="29" t="s">
        <v>40</v>
      </c>
      <c r="J6" s="29" t="s">
        <v>941</v>
      </c>
      <c r="K6" s="99" t="s">
        <v>942</v>
      </c>
      <c r="L6" s="29" t="s">
        <v>943</v>
      </c>
      <c r="M6" s="29" t="s">
        <v>50</v>
      </c>
      <c r="N6" s="29" t="s">
        <v>36</v>
      </c>
      <c r="O6" s="29" t="s">
        <v>944</v>
      </c>
      <c r="P6" s="29" t="s">
        <v>137</v>
      </c>
      <c r="Q6" s="29" t="s">
        <v>907</v>
      </c>
      <c r="R6" s="29" t="s">
        <v>36</v>
      </c>
      <c r="S6" s="29" t="s">
        <v>945</v>
      </c>
      <c r="T6" s="29" t="s">
        <v>946</v>
      </c>
      <c r="U6" s="36" t="s">
        <v>36</v>
      </c>
      <c r="V6" s="36" t="s">
        <v>36</v>
      </c>
      <c r="W6" s="36" t="s">
        <v>36</v>
      </c>
      <c r="X6" s="36" t="s">
        <v>36</v>
      </c>
      <c r="Y6" s="37" t="s">
        <v>37</v>
      </c>
      <c r="Z6" s="29" t="s">
        <v>38</v>
      </c>
      <c r="AA6" s="29" t="s">
        <v>39</v>
      </c>
      <c r="AB6" s="29" t="s">
        <v>928</v>
      </c>
      <c r="AC6" s="91">
        <v>46232</v>
      </c>
    </row>
    <row r="7" spans="1:29" ht="66" customHeight="1" x14ac:dyDescent="0.2">
      <c r="A7" s="87">
        <v>6</v>
      </c>
      <c r="B7" s="28" t="s">
        <v>947</v>
      </c>
      <c r="C7" s="29" t="s">
        <v>948</v>
      </c>
      <c r="D7" s="29" t="s">
        <v>899</v>
      </c>
      <c r="E7" s="29" t="s">
        <v>900</v>
      </c>
      <c r="F7" s="29" t="s">
        <v>949</v>
      </c>
      <c r="G7" s="29" t="s">
        <v>950</v>
      </c>
      <c r="H7" s="29" t="s">
        <v>951</v>
      </c>
      <c r="I7" s="29" t="s">
        <v>40</v>
      </c>
      <c r="J7" s="29" t="s">
        <v>952</v>
      </c>
      <c r="K7" s="99" t="s">
        <v>953</v>
      </c>
      <c r="L7" s="29" t="s">
        <v>954</v>
      </c>
      <c r="M7" s="29" t="s">
        <v>50</v>
      </c>
      <c r="N7" s="29" t="s">
        <v>36</v>
      </c>
      <c r="O7" s="29" t="s">
        <v>955</v>
      </c>
      <c r="P7" s="29" t="s">
        <v>137</v>
      </c>
      <c r="Q7" s="29" t="s">
        <v>907</v>
      </c>
      <c r="R7" s="29" t="s">
        <v>36</v>
      </c>
      <c r="S7" s="29" t="s">
        <v>956</v>
      </c>
      <c r="T7" s="29" t="s">
        <v>957</v>
      </c>
      <c r="U7" s="36" t="s">
        <v>36</v>
      </c>
      <c r="V7" s="36" t="s">
        <v>36</v>
      </c>
      <c r="W7" s="36" t="s">
        <v>36</v>
      </c>
      <c r="X7" s="36" t="s">
        <v>36</v>
      </c>
      <c r="Y7" s="37" t="s">
        <v>37</v>
      </c>
      <c r="Z7" s="29" t="s">
        <v>38</v>
      </c>
      <c r="AA7" s="29" t="s">
        <v>39</v>
      </c>
      <c r="AB7" s="29" t="s">
        <v>928</v>
      </c>
      <c r="AC7" s="91">
        <v>46232</v>
      </c>
    </row>
    <row r="8" spans="1:29" ht="66" customHeight="1" x14ac:dyDescent="0.2">
      <c r="A8" s="87">
        <v>7</v>
      </c>
      <c r="B8" s="28" t="s">
        <v>958</v>
      </c>
      <c r="C8" s="29" t="s">
        <v>959</v>
      </c>
      <c r="D8" s="29" t="s">
        <v>899</v>
      </c>
      <c r="E8" s="29" t="s">
        <v>900</v>
      </c>
      <c r="F8" s="29" t="s">
        <v>960</v>
      </c>
      <c r="G8" s="29" t="s">
        <v>902</v>
      </c>
      <c r="H8" s="29" t="s">
        <v>961</v>
      </c>
      <c r="I8" s="29" t="s">
        <v>82</v>
      </c>
      <c r="J8" s="29" t="s">
        <v>962</v>
      </c>
      <c r="K8" s="99" t="s">
        <v>963</v>
      </c>
      <c r="L8" s="29" t="s">
        <v>964</v>
      </c>
      <c r="M8" s="29" t="s">
        <v>50</v>
      </c>
      <c r="N8" s="29" t="s">
        <v>36</v>
      </c>
      <c r="O8" s="29" t="s">
        <v>965</v>
      </c>
      <c r="P8" s="29" t="s">
        <v>966</v>
      </c>
      <c r="Q8" s="29" t="s">
        <v>907</v>
      </c>
      <c r="R8" s="29" t="s">
        <v>36</v>
      </c>
      <c r="S8" s="29" t="s">
        <v>967</v>
      </c>
      <c r="T8" s="29" t="s">
        <v>927</v>
      </c>
      <c r="U8" s="36" t="s">
        <v>36</v>
      </c>
      <c r="V8" s="36" t="s">
        <v>36</v>
      </c>
      <c r="W8" s="36" t="s">
        <v>36</v>
      </c>
      <c r="X8" s="36" t="s">
        <v>37</v>
      </c>
      <c r="Y8" s="37" t="s">
        <v>37</v>
      </c>
      <c r="Z8" s="29" t="s">
        <v>38</v>
      </c>
      <c r="AA8" s="29" t="s">
        <v>39</v>
      </c>
      <c r="AB8" s="29" t="s">
        <v>55</v>
      </c>
      <c r="AC8" s="91">
        <v>46232</v>
      </c>
    </row>
    <row r="9" spans="1:29" ht="66" customHeight="1" x14ac:dyDescent="0.2">
      <c r="A9" s="87">
        <v>8</v>
      </c>
      <c r="B9" s="28" t="s">
        <v>968</v>
      </c>
      <c r="C9" s="29" t="s">
        <v>128</v>
      </c>
      <c r="D9" s="29" t="s">
        <v>969</v>
      </c>
      <c r="E9" s="29" t="s">
        <v>970</v>
      </c>
      <c r="F9" s="29" t="s">
        <v>904</v>
      </c>
      <c r="G9" s="29" t="s">
        <v>971</v>
      </c>
      <c r="H9" s="29" t="s">
        <v>186</v>
      </c>
      <c r="I9" s="29" t="s">
        <v>40</v>
      </c>
      <c r="J9" s="29" t="s">
        <v>972</v>
      </c>
      <c r="K9" s="99" t="s">
        <v>904</v>
      </c>
      <c r="L9" s="29"/>
      <c r="M9" s="29" t="s">
        <v>50</v>
      </c>
      <c r="N9" s="29" t="s">
        <v>36</v>
      </c>
      <c r="O9" s="29" t="s">
        <v>973</v>
      </c>
      <c r="P9" s="29" t="s">
        <v>966</v>
      </c>
      <c r="Q9" s="29" t="s">
        <v>907</v>
      </c>
      <c r="R9" s="29" t="s">
        <v>36</v>
      </c>
      <c r="S9" s="29" t="s">
        <v>974</v>
      </c>
      <c r="T9" s="29" t="s">
        <v>975</v>
      </c>
      <c r="U9" s="36" t="s">
        <v>36</v>
      </c>
      <c r="V9" s="36" t="s">
        <v>36</v>
      </c>
      <c r="W9" s="36" t="s">
        <v>36</v>
      </c>
      <c r="X9" s="36" t="s">
        <v>37</v>
      </c>
      <c r="Y9" s="37" t="s">
        <v>37</v>
      </c>
      <c r="Z9" s="29" t="s">
        <v>249</v>
      </c>
      <c r="AA9" s="29" t="s">
        <v>397</v>
      </c>
      <c r="AB9" s="29" t="s">
        <v>55</v>
      </c>
      <c r="AC9" s="91">
        <v>46232</v>
      </c>
    </row>
    <row r="10" spans="1:29" ht="66" customHeight="1" x14ac:dyDescent="0.2">
      <c r="A10" s="87">
        <v>9</v>
      </c>
      <c r="B10" s="28" t="s">
        <v>976</v>
      </c>
      <c r="C10" s="29" t="s">
        <v>977</v>
      </c>
      <c r="D10" s="29" t="s">
        <v>899</v>
      </c>
      <c r="E10" s="29" t="s">
        <v>900</v>
      </c>
      <c r="F10" s="29" t="s">
        <v>978</v>
      </c>
      <c r="G10" s="29" t="s">
        <v>979</v>
      </c>
      <c r="H10" s="29" t="s">
        <v>980</v>
      </c>
      <c r="I10" s="29" t="s">
        <v>72</v>
      </c>
      <c r="J10" s="29" t="s">
        <v>981</v>
      </c>
      <c r="K10" s="99" t="s">
        <v>982</v>
      </c>
      <c r="L10" s="29" t="s">
        <v>983</v>
      </c>
      <c r="M10" s="29" t="s">
        <v>50</v>
      </c>
      <c r="N10" s="29" t="s">
        <v>36</v>
      </c>
      <c r="O10" s="29" t="s">
        <v>984</v>
      </c>
      <c r="P10" s="29" t="s">
        <v>137</v>
      </c>
      <c r="Q10" s="29" t="s">
        <v>907</v>
      </c>
      <c r="R10" s="29" t="s">
        <v>36</v>
      </c>
      <c r="S10" s="29" t="s">
        <v>985</v>
      </c>
      <c r="T10" s="29" t="s">
        <v>986</v>
      </c>
      <c r="U10" s="36" t="s">
        <v>36</v>
      </c>
      <c r="V10" s="36" t="s">
        <v>36</v>
      </c>
      <c r="W10" s="36" t="s">
        <v>36</v>
      </c>
      <c r="X10" s="36" t="s">
        <v>36</v>
      </c>
      <c r="Y10" s="37" t="s">
        <v>37</v>
      </c>
      <c r="Z10" s="29" t="s">
        <v>38</v>
      </c>
      <c r="AA10" s="29" t="s">
        <v>39</v>
      </c>
      <c r="AB10" s="29" t="s">
        <v>55</v>
      </c>
      <c r="AC10" s="91">
        <v>46232</v>
      </c>
    </row>
    <row r="11" spans="1:29" ht="66" customHeight="1" x14ac:dyDescent="0.2">
      <c r="A11" s="87">
        <v>10</v>
      </c>
      <c r="B11" s="28" t="s">
        <v>987</v>
      </c>
      <c r="C11" s="29" t="s">
        <v>128</v>
      </c>
      <c r="D11" s="29" t="s">
        <v>899</v>
      </c>
      <c r="E11" s="29" t="s">
        <v>900</v>
      </c>
      <c r="F11" s="29" t="s">
        <v>988</v>
      </c>
      <c r="G11" s="29" t="s">
        <v>902</v>
      </c>
      <c r="H11" s="29" t="s">
        <v>989</v>
      </c>
      <c r="I11" s="29" t="s">
        <v>72</v>
      </c>
      <c r="J11" s="29" t="s">
        <v>990</v>
      </c>
      <c r="K11" s="99" t="s">
        <v>904</v>
      </c>
      <c r="L11" s="29" t="s">
        <v>991</v>
      </c>
      <c r="M11" s="29" t="s">
        <v>50</v>
      </c>
      <c r="N11" s="29" t="s">
        <v>36</v>
      </c>
      <c r="O11" s="29" t="s">
        <v>965</v>
      </c>
      <c r="P11" s="29" t="s">
        <v>966</v>
      </c>
      <c r="Q11" s="29" t="s">
        <v>907</v>
      </c>
      <c r="R11" s="29" t="s">
        <v>36</v>
      </c>
      <c r="S11" s="29" t="s">
        <v>992</v>
      </c>
      <c r="T11" s="29" t="s">
        <v>993</v>
      </c>
      <c r="U11" s="36" t="s">
        <v>36</v>
      </c>
      <c r="V11" s="36" t="s">
        <v>36</v>
      </c>
      <c r="W11" s="36" t="s">
        <v>36</v>
      </c>
      <c r="X11" s="36" t="s">
        <v>37</v>
      </c>
      <c r="Y11" s="37" t="s">
        <v>37</v>
      </c>
      <c r="Z11" s="29" t="s">
        <v>38</v>
      </c>
      <c r="AA11" s="29" t="s">
        <v>39</v>
      </c>
      <c r="AB11" s="29" t="s">
        <v>55</v>
      </c>
      <c r="AC11" s="91">
        <v>46232</v>
      </c>
    </row>
    <row r="12" spans="1:29" ht="66" customHeight="1" x14ac:dyDescent="0.2">
      <c r="A12" s="87">
        <v>11</v>
      </c>
      <c r="B12" s="28" t="s">
        <v>994</v>
      </c>
      <c r="C12" s="29" t="s">
        <v>128</v>
      </c>
      <c r="D12" s="29" t="s">
        <v>899</v>
      </c>
      <c r="E12" s="29" t="s">
        <v>900</v>
      </c>
      <c r="F12" s="29" t="s">
        <v>904</v>
      </c>
      <c r="G12" s="29" t="s">
        <v>902</v>
      </c>
      <c r="H12" s="29" t="s">
        <v>186</v>
      </c>
      <c r="I12" s="29" t="s">
        <v>40</v>
      </c>
      <c r="J12" s="29" t="s">
        <v>995</v>
      </c>
      <c r="K12" s="99" t="s">
        <v>904</v>
      </c>
      <c r="L12" s="29"/>
      <c r="M12" s="29" t="s">
        <v>33</v>
      </c>
      <c r="N12" s="29" t="s">
        <v>36</v>
      </c>
      <c r="O12" s="29" t="s">
        <v>965</v>
      </c>
      <c r="P12" s="29" t="s">
        <v>966</v>
      </c>
      <c r="Q12" s="29" t="s">
        <v>907</v>
      </c>
      <c r="R12" s="29" t="s">
        <v>36</v>
      </c>
      <c r="S12" s="29" t="s">
        <v>996</v>
      </c>
      <c r="T12" s="29" t="s">
        <v>997</v>
      </c>
      <c r="U12" s="36" t="s">
        <v>36</v>
      </c>
      <c r="V12" s="36" t="s">
        <v>36</v>
      </c>
      <c r="W12" s="36" t="s">
        <v>36</v>
      </c>
      <c r="X12" s="36" t="s">
        <v>37</v>
      </c>
      <c r="Y12" s="37" t="s">
        <v>37</v>
      </c>
      <c r="Z12" s="29" t="s">
        <v>249</v>
      </c>
      <c r="AA12" s="29" t="s">
        <v>126</v>
      </c>
      <c r="AB12" s="29" t="s">
        <v>928</v>
      </c>
      <c r="AC12" s="91">
        <v>46232</v>
      </c>
    </row>
    <row r="13" spans="1:29" ht="66" customHeight="1" x14ac:dyDescent="0.2">
      <c r="A13" s="87">
        <v>12</v>
      </c>
      <c r="B13" s="28" t="s">
        <v>998</v>
      </c>
      <c r="C13" s="29" t="s">
        <v>999</v>
      </c>
      <c r="D13" s="29" t="s">
        <v>1000</v>
      </c>
      <c r="E13" s="29" t="s">
        <v>912</v>
      </c>
      <c r="F13" s="29" t="s">
        <v>1001</v>
      </c>
      <c r="G13" s="29" t="s">
        <v>1002</v>
      </c>
      <c r="H13" s="29" t="s">
        <v>1003</v>
      </c>
      <c r="I13" s="29" t="s">
        <v>72</v>
      </c>
      <c r="J13" s="29" t="s">
        <v>1004</v>
      </c>
      <c r="K13" s="99" t="s">
        <v>904</v>
      </c>
      <c r="L13" s="29" t="s">
        <v>1005</v>
      </c>
      <c r="M13" s="29" t="s">
        <v>33</v>
      </c>
      <c r="N13" s="29" t="s">
        <v>37</v>
      </c>
      <c r="O13" s="29" t="s">
        <v>1006</v>
      </c>
      <c r="P13" s="29" t="s">
        <v>966</v>
      </c>
      <c r="Q13" s="29" t="s">
        <v>907</v>
      </c>
      <c r="R13" s="29" t="s">
        <v>36</v>
      </c>
      <c r="S13" s="29" t="s">
        <v>1007</v>
      </c>
      <c r="T13" s="29" t="s">
        <v>1008</v>
      </c>
      <c r="U13" s="36" t="s">
        <v>36</v>
      </c>
      <c r="V13" s="36" t="s">
        <v>36</v>
      </c>
      <c r="W13" s="36" t="s">
        <v>36</v>
      </c>
      <c r="X13" s="36" t="s">
        <v>37</v>
      </c>
      <c r="Y13" s="37" t="s">
        <v>37</v>
      </c>
      <c r="Z13" s="29" t="s">
        <v>38</v>
      </c>
      <c r="AA13" s="29" t="s">
        <v>39</v>
      </c>
      <c r="AB13" s="29" t="s">
        <v>55</v>
      </c>
      <c r="AC13" s="91">
        <v>46232</v>
      </c>
    </row>
    <row r="14" spans="1:29" ht="66" customHeight="1" x14ac:dyDescent="0.2">
      <c r="A14" s="87">
        <v>13</v>
      </c>
      <c r="B14" s="28" t="s">
        <v>1009</v>
      </c>
      <c r="C14" s="29" t="s">
        <v>1010</v>
      </c>
      <c r="D14" s="29" t="s">
        <v>1011</v>
      </c>
      <c r="E14" s="29" t="s">
        <v>912</v>
      </c>
      <c r="F14" s="29" t="s">
        <v>1012</v>
      </c>
      <c r="G14" s="29" t="s">
        <v>1013</v>
      </c>
      <c r="H14" s="29" t="s">
        <v>1014</v>
      </c>
      <c r="I14" s="29" t="s">
        <v>72</v>
      </c>
      <c r="J14" s="29" t="s">
        <v>1015</v>
      </c>
      <c r="K14" s="99" t="s">
        <v>1016</v>
      </c>
      <c r="L14" s="29" t="s">
        <v>1017</v>
      </c>
      <c r="M14" s="29" t="s">
        <v>50</v>
      </c>
      <c r="N14" s="29" t="s">
        <v>36</v>
      </c>
      <c r="O14" s="29" t="s">
        <v>965</v>
      </c>
      <c r="P14" s="29" t="s">
        <v>966</v>
      </c>
      <c r="Q14" s="29" t="s">
        <v>907</v>
      </c>
      <c r="R14" s="29" t="s">
        <v>36</v>
      </c>
      <c r="S14" s="29" t="s">
        <v>1018</v>
      </c>
      <c r="T14" s="29" t="s">
        <v>1019</v>
      </c>
      <c r="U14" s="36" t="s">
        <v>36</v>
      </c>
      <c r="V14" s="36" t="s">
        <v>36</v>
      </c>
      <c r="W14" s="36" t="s">
        <v>36</v>
      </c>
      <c r="X14" s="36" t="s">
        <v>37</v>
      </c>
      <c r="Y14" s="37" t="s">
        <v>37</v>
      </c>
      <c r="Z14" s="29" t="s">
        <v>38</v>
      </c>
      <c r="AA14" s="29" t="s">
        <v>39</v>
      </c>
      <c r="AB14" s="29" t="s">
        <v>55</v>
      </c>
      <c r="AC14" s="91">
        <v>46232</v>
      </c>
    </row>
    <row r="15" spans="1:29" ht="66" customHeight="1" x14ac:dyDescent="0.2">
      <c r="A15" s="87">
        <v>14</v>
      </c>
      <c r="B15" s="28" t="s">
        <v>1020</v>
      </c>
      <c r="C15" s="29" t="s">
        <v>389</v>
      </c>
      <c r="D15" s="29" t="s">
        <v>904</v>
      </c>
      <c r="E15" s="29" t="s">
        <v>912</v>
      </c>
      <c r="F15" s="29" t="s">
        <v>1021</v>
      </c>
      <c r="G15" s="29" t="s">
        <v>1022</v>
      </c>
      <c r="H15" s="29" t="s">
        <v>1023</v>
      </c>
      <c r="I15" s="29" t="s">
        <v>82</v>
      </c>
      <c r="J15" s="29" t="s">
        <v>1024</v>
      </c>
      <c r="K15" s="99" t="s">
        <v>1025</v>
      </c>
      <c r="L15" s="29" t="s">
        <v>1026</v>
      </c>
      <c r="M15" s="29" t="s">
        <v>103</v>
      </c>
      <c r="N15" s="29" t="s">
        <v>37</v>
      </c>
      <c r="O15" s="29" t="s">
        <v>1027</v>
      </c>
      <c r="P15" s="29" t="s">
        <v>137</v>
      </c>
      <c r="Q15" s="29" t="s">
        <v>907</v>
      </c>
      <c r="R15" s="29" t="s">
        <v>36</v>
      </c>
      <c r="S15" s="29" t="s">
        <v>1028</v>
      </c>
      <c r="T15" s="29" t="s">
        <v>1029</v>
      </c>
      <c r="U15" s="36" t="s">
        <v>36</v>
      </c>
      <c r="V15" s="36" t="s">
        <v>36</v>
      </c>
      <c r="W15" s="36" t="s">
        <v>36</v>
      </c>
      <c r="X15" s="36" t="s">
        <v>36</v>
      </c>
      <c r="Y15" s="37" t="s">
        <v>37</v>
      </c>
      <c r="Z15" s="29" t="s">
        <v>38</v>
      </c>
      <c r="AA15" s="29" t="s">
        <v>39</v>
      </c>
      <c r="AB15" s="29" t="s">
        <v>55</v>
      </c>
      <c r="AC15" s="91">
        <v>46232</v>
      </c>
    </row>
    <row r="16" spans="1:29" ht="66" customHeight="1" x14ac:dyDescent="0.2">
      <c r="A16" s="87">
        <v>15</v>
      </c>
      <c r="B16" s="28" t="s">
        <v>1030</v>
      </c>
      <c r="C16" s="29" t="s">
        <v>1031</v>
      </c>
      <c r="D16" s="29" t="s">
        <v>899</v>
      </c>
      <c r="E16" s="29" t="s">
        <v>900</v>
      </c>
      <c r="F16" s="29" t="s">
        <v>1032</v>
      </c>
      <c r="G16" s="29" t="s">
        <v>902</v>
      </c>
      <c r="H16" s="29" t="s">
        <v>1033</v>
      </c>
      <c r="I16" s="29" t="s">
        <v>40</v>
      </c>
      <c r="J16" s="29" t="s">
        <v>962</v>
      </c>
      <c r="K16" s="99" t="s">
        <v>904</v>
      </c>
      <c r="L16" s="29" t="s">
        <v>1034</v>
      </c>
      <c r="M16" s="29" t="s">
        <v>50</v>
      </c>
      <c r="N16" s="29" t="s">
        <v>36</v>
      </c>
      <c r="O16" s="29" t="s">
        <v>965</v>
      </c>
      <c r="P16" s="29" t="s">
        <v>966</v>
      </c>
      <c r="Q16" s="29" t="s">
        <v>907</v>
      </c>
      <c r="R16" s="29" t="s">
        <v>36</v>
      </c>
      <c r="S16" s="29" t="s">
        <v>1035</v>
      </c>
      <c r="T16" s="29" t="s">
        <v>1036</v>
      </c>
      <c r="U16" s="36" t="s">
        <v>36</v>
      </c>
      <c r="V16" s="36" t="s">
        <v>36</v>
      </c>
      <c r="W16" s="36" t="s">
        <v>36</v>
      </c>
      <c r="X16" s="36" t="s">
        <v>37</v>
      </c>
      <c r="Y16" s="37" t="s">
        <v>37</v>
      </c>
      <c r="Z16" s="29" t="s">
        <v>38</v>
      </c>
      <c r="AA16" s="29" t="s">
        <v>39</v>
      </c>
      <c r="AB16" s="29" t="s">
        <v>928</v>
      </c>
      <c r="AC16" s="91">
        <v>46232</v>
      </c>
    </row>
    <row r="17" spans="1:29" ht="66" customHeight="1" x14ac:dyDescent="0.2">
      <c r="A17" s="87">
        <v>16</v>
      </c>
      <c r="B17" s="28" t="s">
        <v>1037</v>
      </c>
      <c r="C17" s="29" t="s">
        <v>1031</v>
      </c>
      <c r="D17" s="29" t="s">
        <v>899</v>
      </c>
      <c r="E17" s="29" t="s">
        <v>912</v>
      </c>
      <c r="F17" s="29" t="s">
        <v>904</v>
      </c>
      <c r="G17" s="29" t="s">
        <v>902</v>
      </c>
      <c r="H17" s="29" t="s">
        <v>186</v>
      </c>
      <c r="I17" s="29" t="s">
        <v>40</v>
      </c>
      <c r="J17" s="29" t="s">
        <v>962</v>
      </c>
      <c r="K17" s="99" t="s">
        <v>904</v>
      </c>
      <c r="L17" s="29"/>
      <c r="M17" s="29" t="s">
        <v>103</v>
      </c>
      <c r="N17" s="29" t="s">
        <v>36</v>
      </c>
      <c r="O17" s="29" t="s">
        <v>965</v>
      </c>
      <c r="P17" s="29" t="s">
        <v>966</v>
      </c>
      <c r="Q17" s="29" t="s">
        <v>907</v>
      </c>
      <c r="R17" s="29" t="s">
        <v>36</v>
      </c>
      <c r="S17" s="29" t="s">
        <v>1038</v>
      </c>
      <c r="T17" s="29" t="s">
        <v>1039</v>
      </c>
      <c r="U17" s="36" t="s">
        <v>36</v>
      </c>
      <c r="V17" s="36" t="s">
        <v>36</v>
      </c>
      <c r="W17" s="36" t="s">
        <v>36</v>
      </c>
      <c r="X17" s="36" t="s">
        <v>37</v>
      </c>
      <c r="Y17" s="37" t="s">
        <v>37</v>
      </c>
      <c r="Z17" s="29" t="s">
        <v>249</v>
      </c>
      <c r="AA17" s="29" t="s">
        <v>397</v>
      </c>
      <c r="AB17" s="29" t="s">
        <v>928</v>
      </c>
      <c r="AC17" s="91">
        <v>46232</v>
      </c>
    </row>
    <row r="18" spans="1:29" ht="66" customHeight="1" x14ac:dyDescent="0.2">
      <c r="A18" s="87">
        <v>17</v>
      </c>
      <c r="B18" s="28" t="s">
        <v>1040</v>
      </c>
      <c r="C18" s="29" t="s">
        <v>1041</v>
      </c>
      <c r="D18" s="29" t="s">
        <v>904</v>
      </c>
      <c r="E18" s="29" t="s">
        <v>912</v>
      </c>
      <c r="F18" s="29" t="s">
        <v>904</v>
      </c>
      <c r="G18" s="29" t="s">
        <v>902</v>
      </c>
      <c r="H18" s="29" t="s">
        <v>1042</v>
      </c>
      <c r="I18" s="29" t="s">
        <v>40</v>
      </c>
      <c r="J18" s="29" t="s">
        <v>1043</v>
      </c>
      <c r="K18" s="99" t="s">
        <v>904</v>
      </c>
      <c r="L18" s="29" t="s">
        <v>1044</v>
      </c>
      <c r="M18" s="29" t="s">
        <v>103</v>
      </c>
      <c r="N18" s="29" t="s">
        <v>36</v>
      </c>
      <c r="O18" s="29" t="s">
        <v>965</v>
      </c>
      <c r="P18" s="29" t="s">
        <v>1045</v>
      </c>
      <c r="Q18" s="29" t="s">
        <v>907</v>
      </c>
      <c r="R18" s="29" t="s">
        <v>36</v>
      </c>
      <c r="S18" s="29" t="s">
        <v>1046</v>
      </c>
      <c r="T18" s="29" t="s">
        <v>1047</v>
      </c>
      <c r="U18" s="36" t="s">
        <v>36</v>
      </c>
      <c r="V18" s="36" t="s">
        <v>36</v>
      </c>
      <c r="W18" s="36" t="s">
        <v>36</v>
      </c>
      <c r="X18" s="36" t="s">
        <v>37</v>
      </c>
      <c r="Y18" s="36" t="s">
        <v>36</v>
      </c>
      <c r="Z18" s="29" t="s">
        <v>38</v>
      </c>
      <c r="AA18" s="29" t="s">
        <v>39</v>
      </c>
      <c r="AB18" s="29" t="s">
        <v>928</v>
      </c>
      <c r="AC18" s="91">
        <v>46232</v>
      </c>
    </row>
    <row r="19" spans="1:29" ht="66" customHeight="1" x14ac:dyDescent="0.2">
      <c r="A19" s="87">
        <v>18</v>
      </c>
      <c r="B19" s="28" t="s">
        <v>1048</v>
      </c>
      <c r="C19" s="29" t="s">
        <v>1049</v>
      </c>
      <c r="D19" s="29" t="s">
        <v>904</v>
      </c>
      <c r="E19" s="29" t="s">
        <v>912</v>
      </c>
      <c r="F19" s="29" t="s">
        <v>904</v>
      </c>
      <c r="G19" s="29" t="s">
        <v>1022</v>
      </c>
      <c r="H19" s="29" t="s">
        <v>186</v>
      </c>
      <c r="I19" s="29" t="s">
        <v>40</v>
      </c>
      <c r="J19" s="29" t="s">
        <v>1050</v>
      </c>
      <c r="K19" s="99" t="s">
        <v>904</v>
      </c>
      <c r="L19" s="29"/>
      <c r="M19" s="29" t="s">
        <v>50</v>
      </c>
      <c r="N19" s="29" t="s">
        <v>36</v>
      </c>
      <c r="O19" s="29" t="s">
        <v>984</v>
      </c>
      <c r="P19" s="29" t="s">
        <v>966</v>
      </c>
      <c r="Q19" s="29" t="s">
        <v>907</v>
      </c>
      <c r="R19" s="29" t="s">
        <v>36</v>
      </c>
      <c r="S19" s="29" t="s">
        <v>1051</v>
      </c>
      <c r="T19" s="29" t="s">
        <v>1052</v>
      </c>
      <c r="U19" s="36" t="s">
        <v>36</v>
      </c>
      <c r="V19" s="36" t="s">
        <v>36</v>
      </c>
      <c r="W19" s="36" t="s">
        <v>36</v>
      </c>
      <c r="X19" s="36" t="s">
        <v>37</v>
      </c>
      <c r="Y19" s="37" t="s">
        <v>37</v>
      </c>
      <c r="Z19" s="29" t="s">
        <v>249</v>
      </c>
      <c r="AA19" s="29" t="s">
        <v>397</v>
      </c>
      <c r="AB19" s="29" t="s">
        <v>55</v>
      </c>
      <c r="AC19" s="91">
        <v>46232</v>
      </c>
    </row>
    <row r="20" spans="1:29" ht="66" customHeight="1" x14ac:dyDescent="0.2">
      <c r="A20" s="87">
        <v>19</v>
      </c>
      <c r="B20" s="28" t="s">
        <v>1053</v>
      </c>
      <c r="C20" s="29" t="s">
        <v>1049</v>
      </c>
      <c r="D20" s="29" t="s">
        <v>899</v>
      </c>
      <c r="E20" s="29" t="s">
        <v>912</v>
      </c>
      <c r="F20" s="29" t="s">
        <v>1054</v>
      </c>
      <c r="G20" s="29" t="s">
        <v>902</v>
      </c>
      <c r="H20" s="29" t="s">
        <v>1055</v>
      </c>
      <c r="I20" s="29" t="s">
        <v>40</v>
      </c>
      <c r="J20" s="29" t="s">
        <v>990</v>
      </c>
      <c r="K20" s="99" t="s">
        <v>1056</v>
      </c>
      <c r="L20" s="29" t="s">
        <v>1057</v>
      </c>
      <c r="M20" s="29" t="s">
        <v>50</v>
      </c>
      <c r="N20" s="29" t="s">
        <v>36</v>
      </c>
      <c r="O20" s="29" t="s">
        <v>965</v>
      </c>
      <c r="P20" s="29" t="s">
        <v>966</v>
      </c>
      <c r="Q20" s="29" t="s">
        <v>907</v>
      </c>
      <c r="R20" s="29" t="s">
        <v>36</v>
      </c>
      <c r="S20" s="29" t="s">
        <v>1058</v>
      </c>
      <c r="T20" s="29" t="s">
        <v>946</v>
      </c>
      <c r="U20" s="36" t="s">
        <v>36</v>
      </c>
      <c r="V20" s="36" t="s">
        <v>36</v>
      </c>
      <c r="W20" s="36" t="s">
        <v>36</v>
      </c>
      <c r="X20" s="36" t="s">
        <v>37</v>
      </c>
      <c r="Y20" s="37" t="s">
        <v>37</v>
      </c>
      <c r="Z20" s="29" t="s">
        <v>38</v>
      </c>
      <c r="AA20" s="29" t="s">
        <v>39</v>
      </c>
      <c r="AB20" s="29" t="s">
        <v>928</v>
      </c>
      <c r="AC20" s="91">
        <v>46232</v>
      </c>
    </row>
    <row r="21" spans="1:29" ht="66" customHeight="1" x14ac:dyDescent="0.2">
      <c r="A21" s="87">
        <v>20</v>
      </c>
      <c r="B21" s="28" t="s">
        <v>1059</v>
      </c>
      <c r="C21" s="29" t="s">
        <v>1049</v>
      </c>
      <c r="D21" s="29" t="s">
        <v>904</v>
      </c>
      <c r="E21" s="29" t="s">
        <v>912</v>
      </c>
      <c r="F21" s="29" t="s">
        <v>904</v>
      </c>
      <c r="G21" s="29" t="s">
        <v>902</v>
      </c>
      <c r="H21" s="29" t="s">
        <v>186</v>
      </c>
      <c r="I21" s="29" t="s">
        <v>40</v>
      </c>
      <c r="J21" s="29" t="s">
        <v>962</v>
      </c>
      <c r="K21" s="99" t="s">
        <v>904</v>
      </c>
      <c r="L21" s="29"/>
      <c r="M21" s="29" t="s">
        <v>50</v>
      </c>
      <c r="N21" s="29" t="s">
        <v>36</v>
      </c>
      <c r="O21" s="29" t="s">
        <v>965</v>
      </c>
      <c r="P21" s="29" t="s">
        <v>966</v>
      </c>
      <c r="Q21" s="29" t="s">
        <v>907</v>
      </c>
      <c r="R21" s="29" t="s">
        <v>36</v>
      </c>
      <c r="S21" s="29" t="s">
        <v>1060</v>
      </c>
      <c r="T21" s="29" t="s">
        <v>1061</v>
      </c>
      <c r="U21" s="36" t="s">
        <v>36</v>
      </c>
      <c r="V21" s="36" t="s">
        <v>36</v>
      </c>
      <c r="W21" s="36" t="s">
        <v>36</v>
      </c>
      <c r="X21" s="36" t="s">
        <v>37</v>
      </c>
      <c r="Y21" s="37" t="s">
        <v>37</v>
      </c>
      <c r="Z21" s="29" t="s">
        <v>249</v>
      </c>
      <c r="AA21" s="29" t="s">
        <v>397</v>
      </c>
      <c r="AB21" s="29" t="s">
        <v>55</v>
      </c>
      <c r="AC21" s="91">
        <v>46232</v>
      </c>
    </row>
    <row r="22" spans="1:29" ht="66" customHeight="1" x14ac:dyDescent="0.2">
      <c r="A22" s="87">
        <v>21</v>
      </c>
      <c r="B22" s="28" t="s">
        <v>1062</v>
      </c>
      <c r="C22" s="29" t="s">
        <v>1049</v>
      </c>
      <c r="D22" s="29" t="s">
        <v>1063</v>
      </c>
      <c r="E22" s="29" t="s">
        <v>1064</v>
      </c>
      <c r="F22" s="29" t="s">
        <v>904</v>
      </c>
      <c r="G22" s="29" t="s">
        <v>1022</v>
      </c>
      <c r="H22" s="29" t="s">
        <v>186</v>
      </c>
      <c r="I22" s="29" t="s">
        <v>40</v>
      </c>
      <c r="J22" s="29" t="s">
        <v>1065</v>
      </c>
      <c r="K22" s="99" t="s">
        <v>904</v>
      </c>
      <c r="L22" s="29"/>
      <c r="M22" s="29" t="s">
        <v>33</v>
      </c>
      <c r="N22" s="29" t="s">
        <v>36</v>
      </c>
      <c r="O22" s="29" t="s">
        <v>1066</v>
      </c>
      <c r="P22" s="29" t="s">
        <v>137</v>
      </c>
      <c r="Q22" s="29" t="s">
        <v>907</v>
      </c>
      <c r="R22" s="29" t="s">
        <v>36</v>
      </c>
      <c r="S22" s="29" t="s">
        <v>1067</v>
      </c>
      <c r="T22" s="29" t="s">
        <v>1068</v>
      </c>
      <c r="U22" s="36" t="s">
        <v>36</v>
      </c>
      <c r="V22" s="36" t="s">
        <v>36</v>
      </c>
      <c r="W22" s="36" t="s">
        <v>36</v>
      </c>
      <c r="X22" s="36" t="s">
        <v>36</v>
      </c>
      <c r="Y22" s="37" t="s">
        <v>37</v>
      </c>
      <c r="Z22" s="29" t="s">
        <v>249</v>
      </c>
      <c r="AA22" s="29" t="s">
        <v>397</v>
      </c>
      <c r="AB22" s="29" t="s">
        <v>928</v>
      </c>
      <c r="AC22" s="91">
        <v>46232</v>
      </c>
    </row>
    <row r="23" spans="1:29" ht="66" customHeight="1" x14ac:dyDescent="0.2">
      <c r="A23" s="87">
        <v>22</v>
      </c>
      <c r="B23" s="28" t="s">
        <v>1069</v>
      </c>
      <c r="C23" s="29" t="s">
        <v>1070</v>
      </c>
      <c r="D23" s="29" t="s">
        <v>1071</v>
      </c>
      <c r="E23" s="29" t="s">
        <v>1072</v>
      </c>
      <c r="F23" s="29" t="s">
        <v>1073</v>
      </c>
      <c r="G23" s="29" t="s">
        <v>1022</v>
      </c>
      <c r="H23" s="29" t="s">
        <v>1074</v>
      </c>
      <c r="I23" s="29" t="s">
        <v>72</v>
      </c>
      <c r="J23" s="29" t="s">
        <v>1075</v>
      </c>
      <c r="K23" s="99" t="s">
        <v>904</v>
      </c>
      <c r="L23" s="29" t="s">
        <v>1076</v>
      </c>
      <c r="M23" s="29" t="s">
        <v>103</v>
      </c>
      <c r="N23" s="29" t="s">
        <v>36</v>
      </c>
      <c r="O23" s="29" t="s">
        <v>965</v>
      </c>
      <c r="P23" s="29" t="s">
        <v>966</v>
      </c>
      <c r="Q23" s="29" t="s">
        <v>907</v>
      </c>
      <c r="R23" s="29" t="s">
        <v>36</v>
      </c>
      <c r="S23" s="29" t="s">
        <v>1077</v>
      </c>
      <c r="T23" s="29" t="s">
        <v>1078</v>
      </c>
      <c r="U23" s="36" t="s">
        <v>36</v>
      </c>
      <c r="V23" s="36" t="s">
        <v>36</v>
      </c>
      <c r="W23" s="36" t="s">
        <v>36</v>
      </c>
      <c r="X23" s="36" t="s">
        <v>37</v>
      </c>
      <c r="Y23" s="37" t="s">
        <v>37</v>
      </c>
      <c r="Z23" s="29" t="s">
        <v>38</v>
      </c>
      <c r="AA23" s="29" t="s">
        <v>39</v>
      </c>
      <c r="AB23" s="29" t="s">
        <v>55</v>
      </c>
      <c r="AC23" s="91">
        <v>46232</v>
      </c>
    </row>
    <row r="24" spans="1:29" ht="66" customHeight="1" x14ac:dyDescent="0.2">
      <c r="A24" s="87">
        <v>23</v>
      </c>
      <c r="B24" s="28" t="s">
        <v>1079</v>
      </c>
      <c r="C24" s="29" t="s">
        <v>1080</v>
      </c>
      <c r="D24" s="29" t="s">
        <v>904</v>
      </c>
      <c r="E24" s="29" t="s">
        <v>1081</v>
      </c>
      <c r="F24" s="29" t="s">
        <v>904</v>
      </c>
      <c r="G24" s="29" t="s">
        <v>1022</v>
      </c>
      <c r="H24" s="29" t="s">
        <v>1082</v>
      </c>
      <c r="I24" s="29" t="s">
        <v>40</v>
      </c>
      <c r="J24" s="29" t="s">
        <v>1083</v>
      </c>
      <c r="K24" s="99" t="s">
        <v>1084</v>
      </c>
      <c r="L24" s="29" t="s">
        <v>1085</v>
      </c>
      <c r="M24" s="29" t="s">
        <v>103</v>
      </c>
      <c r="N24" s="29" t="s">
        <v>36</v>
      </c>
      <c r="O24" s="29" t="s">
        <v>965</v>
      </c>
      <c r="P24" s="29" t="s">
        <v>1045</v>
      </c>
      <c r="Q24" s="29" t="s">
        <v>907</v>
      </c>
      <c r="R24" s="29" t="s">
        <v>36</v>
      </c>
      <c r="S24" s="29" t="s">
        <v>1086</v>
      </c>
      <c r="T24" s="29" t="s">
        <v>1087</v>
      </c>
      <c r="U24" s="36" t="s">
        <v>36</v>
      </c>
      <c r="V24" s="36" t="s">
        <v>36</v>
      </c>
      <c r="W24" s="36" t="s">
        <v>36</v>
      </c>
      <c r="X24" s="36" t="s">
        <v>37</v>
      </c>
      <c r="Y24" s="36" t="s">
        <v>36</v>
      </c>
      <c r="Z24" s="29" t="s">
        <v>38</v>
      </c>
      <c r="AA24" s="29" t="s">
        <v>39</v>
      </c>
      <c r="AB24" s="29" t="s">
        <v>928</v>
      </c>
      <c r="AC24" s="91">
        <v>46232</v>
      </c>
    </row>
    <row r="25" spans="1:29" ht="66" customHeight="1" x14ac:dyDescent="0.2">
      <c r="A25" s="87">
        <v>24</v>
      </c>
      <c r="B25" s="28" t="s">
        <v>1088</v>
      </c>
      <c r="C25" s="29" t="s">
        <v>1089</v>
      </c>
      <c r="D25" s="29" t="s">
        <v>1090</v>
      </c>
      <c r="E25" s="29" t="s">
        <v>912</v>
      </c>
      <c r="F25" s="29" t="s">
        <v>1091</v>
      </c>
      <c r="G25" s="29" t="s">
        <v>1092</v>
      </c>
      <c r="H25" s="29" t="s">
        <v>1093</v>
      </c>
      <c r="I25" s="29" t="s">
        <v>40</v>
      </c>
      <c r="J25" s="29" t="s">
        <v>1094</v>
      </c>
      <c r="K25" s="99" t="s">
        <v>1095</v>
      </c>
      <c r="L25" s="29" t="s">
        <v>1096</v>
      </c>
      <c r="M25" s="29" t="s">
        <v>50</v>
      </c>
      <c r="N25" s="29" t="s">
        <v>36</v>
      </c>
      <c r="O25" s="29" t="s">
        <v>1097</v>
      </c>
      <c r="P25" s="29" t="s">
        <v>137</v>
      </c>
      <c r="Q25" s="29" t="s">
        <v>907</v>
      </c>
      <c r="R25" s="29" t="s">
        <v>36</v>
      </c>
      <c r="S25" s="29" t="s">
        <v>1098</v>
      </c>
      <c r="T25" s="29" t="s">
        <v>1099</v>
      </c>
      <c r="U25" s="36" t="s">
        <v>36</v>
      </c>
      <c r="V25" s="36" t="s">
        <v>36</v>
      </c>
      <c r="W25" s="36" t="s">
        <v>36</v>
      </c>
      <c r="X25" s="36" t="s">
        <v>36</v>
      </c>
      <c r="Y25" s="37" t="s">
        <v>37</v>
      </c>
      <c r="Z25" s="29" t="s">
        <v>38</v>
      </c>
      <c r="AA25" s="29" t="s">
        <v>39</v>
      </c>
      <c r="AB25" s="29" t="s">
        <v>928</v>
      </c>
      <c r="AC25" s="91">
        <v>46232</v>
      </c>
    </row>
    <row r="26" spans="1:29" ht="66" customHeight="1" x14ac:dyDescent="0.2">
      <c r="A26" s="87">
        <v>25</v>
      </c>
      <c r="B26" s="28" t="s">
        <v>1100</v>
      </c>
      <c r="C26" s="29" t="s">
        <v>1101</v>
      </c>
      <c r="D26" s="29" t="s">
        <v>1102</v>
      </c>
      <c r="E26" s="29" t="s">
        <v>912</v>
      </c>
      <c r="F26" s="29" t="s">
        <v>904</v>
      </c>
      <c r="G26" s="29" t="s">
        <v>913</v>
      </c>
      <c r="H26" s="29" t="s">
        <v>186</v>
      </c>
      <c r="I26" s="29" t="s">
        <v>40</v>
      </c>
      <c r="J26" s="29" t="s">
        <v>1103</v>
      </c>
      <c r="K26" s="99" t="s">
        <v>904</v>
      </c>
      <c r="L26" s="29"/>
      <c r="M26" s="29" t="s">
        <v>50</v>
      </c>
      <c r="N26" s="29" t="s">
        <v>36</v>
      </c>
      <c r="O26" s="29" t="s">
        <v>1104</v>
      </c>
      <c r="P26" s="29" t="s">
        <v>1105</v>
      </c>
      <c r="Q26" s="29" t="s">
        <v>907</v>
      </c>
      <c r="R26" s="29" t="s">
        <v>36</v>
      </c>
      <c r="S26" s="29" t="s">
        <v>1106</v>
      </c>
      <c r="T26" s="29" t="s">
        <v>1107</v>
      </c>
      <c r="U26" s="36" t="s">
        <v>36</v>
      </c>
      <c r="V26" s="36" t="s">
        <v>36</v>
      </c>
      <c r="W26" s="36" t="s">
        <v>36</v>
      </c>
      <c r="X26" s="36" t="s">
        <v>36</v>
      </c>
      <c r="Y26" s="36" t="s">
        <v>36</v>
      </c>
      <c r="Z26" s="29" t="s">
        <v>249</v>
      </c>
      <c r="AA26" s="29" t="s">
        <v>397</v>
      </c>
      <c r="AB26" s="29" t="s">
        <v>55</v>
      </c>
      <c r="AC26" s="91">
        <v>46232</v>
      </c>
    </row>
    <row r="27" spans="1:29" ht="66" customHeight="1" x14ac:dyDescent="0.2">
      <c r="A27" s="87">
        <v>26</v>
      </c>
      <c r="B27" s="28" t="s">
        <v>1108</v>
      </c>
      <c r="C27" s="29" t="s">
        <v>1109</v>
      </c>
      <c r="D27" s="29" t="s">
        <v>1110</v>
      </c>
      <c r="E27" s="29" t="s">
        <v>1111</v>
      </c>
      <c r="F27" s="29" t="s">
        <v>1109</v>
      </c>
      <c r="G27" s="29" t="s">
        <v>1112</v>
      </c>
      <c r="H27" s="29" t="s">
        <v>186</v>
      </c>
      <c r="I27" s="29" t="s">
        <v>1113</v>
      </c>
      <c r="J27" s="29" t="s">
        <v>1114</v>
      </c>
      <c r="K27" s="99" t="s">
        <v>904</v>
      </c>
      <c r="L27" s="29"/>
      <c r="M27" s="29" t="s">
        <v>33</v>
      </c>
      <c r="N27" s="29" t="s">
        <v>36</v>
      </c>
      <c r="O27" s="29" t="s">
        <v>1115</v>
      </c>
      <c r="P27" s="29" t="s">
        <v>137</v>
      </c>
      <c r="Q27" s="29" t="s">
        <v>907</v>
      </c>
      <c r="R27" s="29" t="s">
        <v>36</v>
      </c>
      <c r="S27" s="29" t="s">
        <v>1116</v>
      </c>
      <c r="T27" s="29" t="s">
        <v>1117</v>
      </c>
      <c r="U27" s="36" t="s">
        <v>36</v>
      </c>
      <c r="V27" s="36" t="s">
        <v>36</v>
      </c>
      <c r="W27" s="36" t="s">
        <v>36</v>
      </c>
      <c r="X27" s="36" t="s">
        <v>36</v>
      </c>
      <c r="Y27" s="37" t="s">
        <v>37</v>
      </c>
      <c r="Z27" s="29" t="s">
        <v>249</v>
      </c>
      <c r="AA27" s="29" t="s">
        <v>397</v>
      </c>
      <c r="AB27" s="29" t="s">
        <v>55</v>
      </c>
      <c r="AC27" s="91">
        <v>46232</v>
      </c>
    </row>
    <row r="28" spans="1:29" ht="66" customHeight="1" x14ac:dyDescent="0.2">
      <c r="A28" s="87">
        <v>27</v>
      </c>
      <c r="B28" s="28" t="s">
        <v>1118</v>
      </c>
      <c r="C28" s="29" t="s">
        <v>1119</v>
      </c>
      <c r="D28" s="29" t="s">
        <v>1120</v>
      </c>
      <c r="E28" s="29" t="s">
        <v>1121</v>
      </c>
      <c r="F28" s="29" t="s">
        <v>904</v>
      </c>
      <c r="G28" s="29" t="s">
        <v>1122</v>
      </c>
      <c r="H28" s="29" t="s">
        <v>186</v>
      </c>
      <c r="I28" s="29" t="s">
        <v>72</v>
      </c>
      <c r="J28" s="29" t="s">
        <v>1050</v>
      </c>
      <c r="K28" s="99" t="s">
        <v>904</v>
      </c>
      <c r="L28" s="29"/>
      <c r="M28" s="29" t="s">
        <v>103</v>
      </c>
      <c r="N28" s="29" t="s">
        <v>36</v>
      </c>
      <c r="O28" s="29" t="s">
        <v>984</v>
      </c>
      <c r="P28" s="29" t="s">
        <v>966</v>
      </c>
      <c r="Q28" s="29" t="s">
        <v>907</v>
      </c>
      <c r="R28" s="29" t="s">
        <v>36</v>
      </c>
      <c r="S28" s="29" t="s">
        <v>1123</v>
      </c>
      <c r="T28" s="29" t="s">
        <v>1124</v>
      </c>
      <c r="U28" s="36" t="s">
        <v>36</v>
      </c>
      <c r="V28" s="36" t="s">
        <v>36</v>
      </c>
      <c r="W28" s="36" t="s">
        <v>36</v>
      </c>
      <c r="X28" s="36" t="s">
        <v>37</v>
      </c>
      <c r="Y28" s="37" t="s">
        <v>37</v>
      </c>
      <c r="Z28" s="29" t="s">
        <v>249</v>
      </c>
      <c r="AA28" s="29" t="s">
        <v>126</v>
      </c>
      <c r="AB28" s="29" t="s">
        <v>55</v>
      </c>
      <c r="AC28" s="91">
        <v>46232</v>
      </c>
    </row>
    <row r="29" spans="1:29" ht="66" customHeight="1" x14ac:dyDescent="0.2">
      <c r="A29" s="87">
        <v>28</v>
      </c>
      <c r="B29" s="28" t="s">
        <v>1125</v>
      </c>
      <c r="C29" s="29" t="s">
        <v>1126</v>
      </c>
      <c r="D29" s="29" t="s">
        <v>899</v>
      </c>
      <c r="E29" s="29" t="s">
        <v>900</v>
      </c>
      <c r="F29" s="29" t="s">
        <v>978</v>
      </c>
      <c r="G29" s="29" t="s">
        <v>902</v>
      </c>
      <c r="H29" s="29" t="s">
        <v>1127</v>
      </c>
      <c r="I29" s="29" t="s">
        <v>72</v>
      </c>
      <c r="J29" s="29" t="s">
        <v>972</v>
      </c>
      <c r="K29" s="99" t="s">
        <v>1128</v>
      </c>
      <c r="L29" s="29" t="s">
        <v>1129</v>
      </c>
      <c r="M29" s="29" t="s">
        <v>50</v>
      </c>
      <c r="N29" s="29" t="s">
        <v>36</v>
      </c>
      <c r="O29" s="29" t="s">
        <v>965</v>
      </c>
      <c r="P29" s="29" t="s">
        <v>966</v>
      </c>
      <c r="Q29" s="29" t="s">
        <v>907</v>
      </c>
      <c r="R29" s="29" t="s">
        <v>36</v>
      </c>
      <c r="S29" s="29" t="s">
        <v>1130</v>
      </c>
      <c r="T29" s="29" t="s">
        <v>1131</v>
      </c>
      <c r="U29" s="36" t="s">
        <v>36</v>
      </c>
      <c r="V29" s="36" t="s">
        <v>36</v>
      </c>
      <c r="W29" s="36" t="s">
        <v>36</v>
      </c>
      <c r="X29" s="36" t="s">
        <v>37</v>
      </c>
      <c r="Y29" s="37" t="s">
        <v>37</v>
      </c>
      <c r="Z29" s="29" t="s">
        <v>38</v>
      </c>
      <c r="AA29" s="29" t="s">
        <v>39</v>
      </c>
      <c r="AB29" s="29" t="s">
        <v>55</v>
      </c>
      <c r="AC29" s="91">
        <v>46232</v>
      </c>
    </row>
    <row r="30" spans="1:29" ht="66" customHeight="1" x14ac:dyDescent="0.2">
      <c r="A30" s="87">
        <v>29</v>
      </c>
      <c r="B30" s="28" t="s">
        <v>1132</v>
      </c>
      <c r="C30" s="29" t="s">
        <v>1133</v>
      </c>
      <c r="D30" s="29" t="s">
        <v>1134</v>
      </c>
      <c r="E30" s="29" t="s">
        <v>1135</v>
      </c>
      <c r="F30" s="29" t="s">
        <v>1136</v>
      </c>
      <c r="G30" s="29" t="s">
        <v>1137</v>
      </c>
      <c r="H30" s="29" t="s">
        <v>1138</v>
      </c>
      <c r="I30" s="29" t="s">
        <v>1113</v>
      </c>
      <c r="J30" s="29" t="s">
        <v>1139</v>
      </c>
      <c r="K30" s="99" t="s">
        <v>904</v>
      </c>
      <c r="L30" s="29" t="s">
        <v>1140</v>
      </c>
      <c r="M30" s="29" t="s">
        <v>50</v>
      </c>
      <c r="N30" s="29" t="s">
        <v>36</v>
      </c>
      <c r="O30" s="29" t="s">
        <v>1141</v>
      </c>
      <c r="P30" s="29" t="s">
        <v>966</v>
      </c>
      <c r="Q30" s="29" t="s">
        <v>907</v>
      </c>
      <c r="R30" s="29" t="s">
        <v>36</v>
      </c>
      <c r="S30" s="29" t="s">
        <v>1142</v>
      </c>
      <c r="T30" s="29" t="s">
        <v>1143</v>
      </c>
      <c r="U30" s="36" t="s">
        <v>36</v>
      </c>
      <c r="V30" s="36" t="s">
        <v>36</v>
      </c>
      <c r="W30" s="36" t="s">
        <v>36</v>
      </c>
      <c r="X30" s="36" t="s">
        <v>37</v>
      </c>
      <c r="Y30" s="37" t="s">
        <v>37</v>
      </c>
      <c r="Z30" s="29" t="s">
        <v>38</v>
      </c>
      <c r="AA30" s="29" t="s">
        <v>39</v>
      </c>
      <c r="AB30" s="29" t="s">
        <v>55</v>
      </c>
      <c r="AC30" s="91">
        <v>46232</v>
      </c>
    </row>
    <row r="31" spans="1:29" ht="66" customHeight="1" x14ac:dyDescent="0.2">
      <c r="A31" s="87">
        <v>30</v>
      </c>
      <c r="B31" s="28" t="s">
        <v>1144</v>
      </c>
      <c r="C31" s="29" t="s">
        <v>1145</v>
      </c>
      <c r="D31" s="29" t="s">
        <v>1146</v>
      </c>
      <c r="E31" s="29" t="s">
        <v>1111</v>
      </c>
      <c r="F31" s="29" t="s">
        <v>1109</v>
      </c>
      <c r="G31" s="29" t="s">
        <v>1147</v>
      </c>
      <c r="H31" s="29" t="s">
        <v>186</v>
      </c>
      <c r="I31" s="29" t="s">
        <v>1113</v>
      </c>
      <c r="J31" s="29" t="s">
        <v>1148</v>
      </c>
      <c r="K31" s="99" t="s">
        <v>904</v>
      </c>
      <c r="L31" s="29"/>
      <c r="M31" s="29" t="s">
        <v>50</v>
      </c>
      <c r="N31" s="29" t="s">
        <v>36</v>
      </c>
      <c r="O31" s="29" t="s">
        <v>1115</v>
      </c>
      <c r="P31" s="29" t="s">
        <v>137</v>
      </c>
      <c r="Q31" s="29" t="s">
        <v>907</v>
      </c>
      <c r="R31" s="29" t="s">
        <v>36</v>
      </c>
      <c r="S31" s="29" t="s">
        <v>1149</v>
      </c>
      <c r="T31" s="29" t="s">
        <v>1150</v>
      </c>
      <c r="U31" s="36" t="s">
        <v>36</v>
      </c>
      <c r="V31" s="36" t="s">
        <v>36</v>
      </c>
      <c r="W31" s="36" t="s">
        <v>36</v>
      </c>
      <c r="X31" s="36" t="s">
        <v>36</v>
      </c>
      <c r="Y31" s="37" t="s">
        <v>37</v>
      </c>
      <c r="Z31" s="29" t="s">
        <v>249</v>
      </c>
      <c r="AA31" s="29" t="s">
        <v>397</v>
      </c>
      <c r="AB31" s="29" t="s">
        <v>55</v>
      </c>
      <c r="AC31" s="91">
        <v>46232</v>
      </c>
    </row>
    <row r="32" spans="1:29" ht="66" customHeight="1" x14ac:dyDescent="0.2">
      <c r="A32" s="87">
        <v>31</v>
      </c>
      <c r="B32" s="28" t="s">
        <v>1151</v>
      </c>
      <c r="C32" s="29" t="s">
        <v>389</v>
      </c>
      <c r="D32" s="29" t="s">
        <v>1152</v>
      </c>
      <c r="E32" s="29" t="s">
        <v>1153</v>
      </c>
      <c r="F32" s="29" t="s">
        <v>1154</v>
      </c>
      <c r="G32" s="29" t="s">
        <v>1022</v>
      </c>
      <c r="H32" s="29" t="s">
        <v>1155</v>
      </c>
      <c r="I32" s="29" t="s">
        <v>72</v>
      </c>
      <c r="J32" s="29" t="s">
        <v>1156</v>
      </c>
      <c r="K32" s="99" t="s">
        <v>1157</v>
      </c>
      <c r="L32" s="29"/>
      <c r="M32" s="29" t="s">
        <v>50</v>
      </c>
      <c r="N32" s="29" t="s">
        <v>37</v>
      </c>
      <c r="O32" s="29" t="s">
        <v>1158</v>
      </c>
      <c r="P32" s="29" t="s">
        <v>1159</v>
      </c>
      <c r="Q32" s="29" t="s">
        <v>907</v>
      </c>
      <c r="R32" s="29" t="s">
        <v>36</v>
      </c>
      <c r="S32" s="29" t="s">
        <v>1160</v>
      </c>
      <c r="T32" s="29" t="s">
        <v>1161</v>
      </c>
      <c r="U32" s="36" t="s">
        <v>36</v>
      </c>
      <c r="V32" s="36" t="s">
        <v>37</v>
      </c>
      <c r="W32" s="36" t="s">
        <v>36</v>
      </c>
      <c r="X32" s="36" t="s">
        <v>37</v>
      </c>
      <c r="Y32" s="36" t="s">
        <v>36</v>
      </c>
      <c r="Z32" s="29" t="s">
        <v>249</v>
      </c>
      <c r="AA32" s="29" t="s">
        <v>126</v>
      </c>
      <c r="AB32" s="29" t="s">
        <v>55</v>
      </c>
      <c r="AC32" s="91">
        <v>46232</v>
      </c>
    </row>
    <row r="33" spans="1:29" ht="66" customHeight="1" x14ac:dyDescent="0.2">
      <c r="A33" s="87">
        <v>32</v>
      </c>
      <c r="B33" s="28" t="s">
        <v>1162</v>
      </c>
      <c r="C33" s="29" t="s">
        <v>1163</v>
      </c>
      <c r="D33" s="29" t="s">
        <v>1102</v>
      </c>
      <c r="E33" s="29" t="s">
        <v>1164</v>
      </c>
      <c r="F33" s="29" t="s">
        <v>1165</v>
      </c>
      <c r="G33" s="29" t="s">
        <v>913</v>
      </c>
      <c r="H33" s="29" t="s">
        <v>186</v>
      </c>
      <c r="I33" s="29" t="s">
        <v>1113</v>
      </c>
      <c r="J33" s="29" t="s">
        <v>1166</v>
      </c>
      <c r="K33" s="99" t="s">
        <v>904</v>
      </c>
      <c r="L33" s="29" t="s">
        <v>1167</v>
      </c>
      <c r="M33" s="29" t="s">
        <v>50</v>
      </c>
      <c r="N33" s="29" t="s">
        <v>36</v>
      </c>
      <c r="O33" s="29" t="s">
        <v>1168</v>
      </c>
      <c r="P33" s="29" t="s">
        <v>137</v>
      </c>
      <c r="Q33" s="29" t="s">
        <v>907</v>
      </c>
      <c r="R33" s="29" t="s">
        <v>36</v>
      </c>
      <c r="S33" s="29" t="s">
        <v>1169</v>
      </c>
      <c r="T33" s="29" t="s">
        <v>1170</v>
      </c>
      <c r="U33" s="36" t="s">
        <v>36</v>
      </c>
      <c r="V33" s="36" t="s">
        <v>36</v>
      </c>
      <c r="W33" s="36" t="s">
        <v>36</v>
      </c>
      <c r="X33" s="36" t="s">
        <v>36</v>
      </c>
      <c r="Y33" s="37" t="s">
        <v>37</v>
      </c>
      <c r="Z33" s="29" t="s">
        <v>38</v>
      </c>
      <c r="AA33" s="29" t="s">
        <v>39</v>
      </c>
      <c r="AB33" s="29" t="s">
        <v>55</v>
      </c>
      <c r="AC33" s="91">
        <v>46232</v>
      </c>
    </row>
    <row r="34" spans="1:29" ht="66" customHeight="1" x14ac:dyDescent="0.2">
      <c r="A34" s="87">
        <v>33</v>
      </c>
      <c r="B34" s="28" t="s">
        <v>1171</v>
      </c>
      <c r="C34" s="29" t="s">
        <v>904</v>
      </c>
      <c r="D34" s="29" t="s">
        <v>1172</v>
      </c>
      <c r="E34" s="29" t="s">
        <v>1173</v>
      </c>
      <c r="F34" s="29" t="s">
        <v>904</v>
      </c>
      <c r="G34" s="29" t="s">
        <v>1174</v>
      </c>
      <c r="H34" s="29" t="s">
        <v>186</v>
      </c>
      <c r="I34" s="29" t="s">
        <v>1113</v>
      </c>
      <c r="J34" s="29" t="s">
        <v>1175</v>
      </c>
      <c r="K34" s="99" t="s">
        <v>904</v>
      </c>
      <c r="L34" s="29"/>
      <c r="M34" s="29" t="s">
        <v>50</v>
      </c>
      <c r="N34" s="29" t="s">
        <v>36</v>
      </c>
      <c r="O34" s="29" t="s">
        <v>984</v>
      </c>
      <c r="P34" s="29" t="s">
        <v>966</v>
      </c>
      <c r="Q34" s="29" t="s">
        <v>907</v>
      </c>
      <c r="R34" s="29" t="s">
        <v>36</v>
      </c>
      <c r="S34" s="29" t="s">
        <v>1176</v>
      </c>
      <c r="T34" s="29" t="s">
        <v>1177</v>
      </c>
      <c r="U34" s="36" t="s">
        <v>36</v>
      </c>
      <c r="V34" s="36" t="s">
        <v>36</v>
      </c>
      <c r="W34" s="36" t="s">
        <v>36</v>
      </c>
      <c r="X34" s="36" t="s">
        <v>37</v>
      </c>
      <c r="Y34" s="37" t="s">
        <v>37</v>
      </c>
      <c r="Z34" s="29" t="s">
        <v>249</v>
      </c>
      <c r="AA34" s="29" t="s">
        <v>397</v>
      </c>
      <c r="AB34" s="29" t="s">
        <v>55</v>
      </c>
      <c r="AC34" s="91">
        <v>46232</v>
      </c>
    </row>
    <row r="35" spans="1:29" ht="66" customHeight="1" x14ac:dyDescent="0.2">
      <c r="A35" s="87">
        <v>34</v>
      </c>
      <c r="B35" s="28" t="s">
        <v>1178</v>
      </c>
      <c r="C35" s="29" t="s">
        <v>1179</v>
      </c>
      <c r="D35" s="29" t="s">
        <v>1180</v>
      </c>
      <c r="E35" s="29" t="s">
        <v>1181</v>
      </c>
      <c r="F35" s="29" t="s">
        <v>1182</v>
      </c>
      <c r="G35" s="29" t="s">
        <v>1183</v>
      </c>
      <c r="H35" s="29" t="s">
        <v>1184</v>
      </c>
      <c r="I35" s="29" t="s">
        <v>72</v>
      </c>
      <c r="J35" s="29" t="s">
        <v>1185</v>
      </c>
      <c r="K35" s="99" t="s">
        <v>1186</v>
      </c>
      <c r="L35" s="29" t="s">
        <v>1187</v>
      </c>
      <c r="M35" s="29" t="s">
        <v>50</v>
      </c>
      <c r="N35" s="29" t="s">
        <v>36</v>
      </c>
      <c r="O35" s="29" t="s">
        <v>1188</v>
      </c>
      <c r="P35" s="99" t="s">
        <v>1189</v>
      </c>
      <c r="Q35" s="29" t="s">
        <v>907</v>
      </c>
      <c r="R35" s="29" t="s">
        <v>36</v>
      </c>
      <c r="S35" s="29" t="s">
        <v>1190</v>
      </c>
      <c r="T35" s="29" t="s">
        <v>1191</v>
      </c>
      <c r="U35" s="36" t="s">
        <v>36</v>
      </c>
      <c r="V35" s="36" t="s">
        <v>37</v>
      </c>
      <c r="W35" s="36" t="s">
        <v>36</v>
      </c>
      <c r="X35" s="36" t="s">
        <v>37</v>
      </c>
      <c r="Y35" s="37" t="s">
        <v>37</v>
      </c>
      <c r="Z35" s="29" t="s">
        <v>38</v>
      </c>
      <c r="AA35" s="29" t="s">
        <v>39</v>
      </c>
      <c r="AB35" s="29" t="s">
        <v>928</v>
      </c>
      <c r="AC35" s="91">
        <v>46232</v>
      </c>
    </row>
    <row r="36" spans="1:29" ht="66" customHeight="1" x14ac:dyDescent="0.2">
      <c r="A36" s="87">
        <v>35</v>
      </c>
      <c r="B36" s="28" t="s">
        <v>1192</v>
      </c>
      <c r="C36" s="29" t="s">
        <v>1193</v>
      </c>
      <c r="D36" s="29" t="s">
        <v>1194</v>
      </c>
      <c r="E36" s="29" t="s">
        <v>1195</v>
      </c>
      <c r="F36" s="29" t="s">
        <v>1196</v>
      </c>
      <c r="G36" s="29" t="s">
        <v>639</v>
      </c>
      <c r="H36" s="29" t="s">
        <v>1197</v>
      </c>
      <c r="I36" s="29" t="s">
        <v>72</v>
      </c>
      <c r="J36" s="29" t="s">
        <v>1198</v>
      </c>
      <c r="K36" s="99" t="s">
        <v>1199</v>
      </c>
      <c r="L36" s="29" t="s">
        <v>1200</v>
      </c>
      <c r="M36" s="29" t="s">
        <v>50</v>
      </c>
      <c r="N36" s="29" t="s">
        <v>36</v>
      </c>
      <c r="O36" s="29" t="s">
        <v>1201</v>
      </c>
      <c r="P36" s="29" t="s">
        <v>966</v>
      </c>
      <c r="Q36" s="29" t="s">
        <v>907</v>
      </c>
      <c r="R36" s="29" t="s">
        <v>36</v>
      </c>
      <c r="S36" s="29" t="s">
        <v>1202</v>
      </c>
      <c r="T36" s="29" t="s">
        <v>1203</v>
      </c>
      <c r="U36" s="36" t="s">
        <v>36</v>
      </c>
      <c r="V36" s="36" t="s">
        <v>36</v>
      </c>
      <c r="W36" s="36" t="s">
        <v>36</v>
      </c>
      <c r="X36" s="36" t="s">
        <v>37</v>
      </c>
      <c r="Y36" s="37" t="s">
        <v>37</v>
      </c>
      <c r="Z36" s="29" t="s">
        <v>38</v>
      </c>
      <c r="AA36" s="29" t="s">
        <v>39</v>
      </c>
      <c r="AB36" s="29" t="s">
        <v>55</v>
      </c>
      <c r="AC36" s="91">
        <v>46232</v>
      </c>
    </row>
    <row r="37" spans="1:29" ht="66" customHeight="1" x14ac:dyDescent="0.2">
      <c r="A37" s="87">
        <v>36</v>
      </c>
      <c r="B37" s="28" t="s">
        <v>1204</v>
      </c>
      <c r="C37" s="29" t="s">
        <v>1205</v>
      </c>
      <c r="D37" s="29" t="s">
        <v>1206</v>
      </c>
      <c r="E37" s="29" t="s">
        <v>1207</v>
      </c>
      <c r="F37" s="29" t="s">
        <v>1208</v>
      </c>
      <c r="G37" s="29" t="s">
        <v>1209</v>
      </c>
      <c r="H37" s="29" t="s">
        <v>1210</v>
      </c>
      <c r="I37" s="29" t="s">
        <v>27</v>
      </c>
      <c r="J37" s="29" t="s">
        <v>1211</v>
      </c>
      <c r="K37" s="99" t="s">
        <v>1212</v>
      </c>
      <c r="L37" s="29" t="s">
        <v>1213</v>
      </c>
      <c r="M37" s="29" t="s">
        <v>33</v>
      </c>
      <c r="N37" s="29" t="s">
        <v>36</v>
      </c>
      <c r="O37" s="29" t="s">
        <v>1214</v>
      </c>
      <c r="P37" s="29" t="s">
        <v>1215</v>
      </c>
      <c r="Q37" s="29" t="s">
        <v>1216</v>
      </c>
      <c r="R37" s="29" t="s">
        <v>36</v>
      </c>
      <c r="S37" s="29" t="s">
        <v>1217</v>
      </c>
      <c r="T37" s="29" t="s">
        <v>1218</v>
      </c>
      <c r="U37" s="36" t="s">
        <v>36</v>
      </c>
      <c r="V37" s="36" t="s">
        <v>37</v>
      </c>
      <c r="W37" s="37" t="s">
        <v>37</v>
      </c>
      <c r="X37" s="36" t="s">
        <v>36</v>
      </c>
      <c r="Y37" s="37" t="s">
        <v>37</v>
      </c>
      <c r="Z37" s="29" t="s">
        <v>38</v>
      </c>
      <c r="AA37" s="29" t="s">
        <v>39</v>
      </c>
      <c r="AB37" s="29" t="s">
        <v>67</v>
      </c>
      <c r="AC37" s="91">
        <v>46232</v>
      </c>
    </row>
    <row r="38" spans="1:29" ht="66" customHeight="1" x14ac:dyDescent="0.2">
      <c r="A38" s="87">
        <v>37</v>
      </c>
      <c r="B38" s="28" t="s">
        <v>1219</v>
      </c>
      <c r="C38" s="29" t="s">
        <v>1220</v>
      </c>
      <c r="D38" s="29" t="s">
        <v>1221</v>
      </c>
      <c r="E38" s="29" t="s">
        <v>1222</v>
      </c>
      <c r="F38" s="29" t="s">
        <v>1223</v>
      </c>
      <c r="G38" s="29" t="s">
        <v>81</v>
      </c>
      <c r="H38" s="29" t="s">
        <v>1224</v>
      </c>
      <c r="I38" s="29" t="s">
        <v>40</v>
      </c>
      <c r="J38" s="29" t="s">
        <v>1225</v>
      </c>
      <c r="K38" s="99" t="s">
        <v>1226</v>
      </c>
      <c r="L38" s="29" t="s">
        <v>1227</v>
      </c>
      <c r="M38" s="29" t="s">
        <v>33</v>
      </c>
      <c r="N38" s="29" t="s">
        <v>36</v>
      </c>
      <c r="O38" s="29" t="s">
        <v>1228</v>
      </c>
      <c r="P38" s="29" t="s">
        <v>1229</v>
      </c>
      <c r="Q38" s="29" t="s">
        <v>1216</v>
      </c>
      <c r="R38" s="29" t="s">
        <v>36</v>
      </c>
      <c r="S38" s="29" t="s">
        <v>1230</v>
      </c>
      <c r="T38" s="29" t="s">
        <v>1218</v>
      </c>
      <c r="U38" s="36" t="s">
        <v>36</v>
      </c>
      <c r="V38" s="36" t="s">
        <v>36</v>
      </c>
      <c r="W38" s="37" t="s">
        <v>37</v>
      </c>
      <c r="X38" s="36" t="s">
        <v>36</v>
      </c>
      <c r="Y38" s="37" t="s">
        <v>37</v>
      </c>
      <c r="Z38" s="29" t="s">
        <v>38</v>
      </c>
      <c r="AA38" s="29" t="s">
        <v>39</v>
      </c>
      <c r="AB38" s="29" t="s">
        <v>67</v>
      </c>
      <c r="AC38" s="91">
        <v>46232</v>
      </c>
    </row>
    <row r="39" spans="1:29" ht="66" customHeight="1" x14ac:dyDescent="0.2">
      <c r="A39" s="87">
        <v>38</v>
      </c>
      <c r="B39" s="28" t="s">
        <v>1231</v>
      </c>
      <c r="C39" s="29" t="s">
        <v>1232</v>
      </c>
      <c r="D39" s="29" t="s">
        <v>1233</v>
      </c>
      <c r="E39" s="29" t="s">
        <v>1234</v>
      </c>
      <c r="F39" s="29" t="s">
        <v>1235</v>
      </c>
      <c r="G39" s="29" t="s">
        <v>1236</v>
      </c>
      <c r="H39" s="29" t="s">
        <v>1237</v>
      </c>
      <c r="I39" s="29" t="s">
        <v>27</v>
      </c>
      <c r="J39" s="29" t="s">
        <v>1238</v>
      </c>
      <c r="K39" s="99" t="s">
        <v>1239</v>
      </c>
      <c r="L39" s="29" t="s">
        <v>1240</v>
      </c>
      <c r="M39" s="29" t="s">
        <v>33</v>
      </c>
      <c r="N39" s="29" t="s">
        <v>36</v>
      </c>
      <c r="O39" s="29" t="s">
        <v>1241</v>
      </c>
      <c r="P39" s="29" t="s">
        <v>1242</v>
      </c>
      <c r="Q39" s="29" t="s">
        <v>907</v>
      </c>
      <c r="R39" s="29" t="s">
        <v>36</v>
      </c>
      <c r="S39" s="29" t="s">
        <v>1243</v>
      </c>
      <c r="T39" s="29" t="s">
        <v>1218</v>
      </c>
      <c r="U39" s="36" t="s">
        <v>36</v>
      </c>
      <c r="V39" s="36" t="s">
        <v>37</v>
      </c>
      <c r="W39" s="36" t="s">
        <v>36</v>
      </c>
      <c r="X39" s="36" t="s">
        <v>36</v>
      </c>
      <c r="Y39" s="37" t="s">
        <v>37</v>
      </c>
      <c r="Z39" s="29" t="s">
        <v>38</v>
      </c>
      <c r="AA39" s="29" t="s">
        <v>39</v>
      </c>
      <c r="AB39" s="29" t="s">
        <v>67</v>
      </c>
      <c r="AC39" s="91">
        <v>46232</v>
      </c>
    </row>
    <row r="40" spans="1:29" ht="66" customHeight="1" x14ac:dyDescent="0.2">
      <c r="A40" s="87">
        <v>39</v>
      </c>
      <c r="B40" s="28" t="s">
        <v>1244</v>
      </c>
      <c r="C40" s="29" t="s">
        <v>1245</v>
      </c>
      <c r="D40" s="29" t="s">
        <v>1246</v>
      </c>
      <c r="E40" s="29" t="s">
        <v>1247</v>
      </c>
      <c r="F40" s="29" t="s">
        <v>1248</v>
      </c>
      <c r="G40" s="29" t="s">
        <v>1249</v>
      </c>
      <c r="H40" s="29" t="s">
        <v>1250</v>
      </c>
      <c r="I40" s="29" t="s">
        <v>72</v>
      </c>
      <c r="J40" s="29" t="s">
        <v>1251</v>
      </c>
      <c r="K40" s="99" t="s">
        <v>1239</v>
      </c>
      <c r="L40" s="29" t="s">
        <v>1252</v>
      </c>
      <c r="M40" s="29" t="s">
        <v>103</v>
      </c>
      <c r="N40" s="29" t="s">
        <v>36</v>
      </c>
      <c r="O40" s="29" t="s">
        <v>1253</v>
      </c>
      <c r="P40" s="29" t="s">
        <v>1254</v>
      </c>
      <c r="Q40" s="29" t="s">
        <v>907</v>
      </c>
      <c r="R40" s="29" t="s">
        <v>36</v>
      </c>
      <c r="S40" s="29" t="s">
        <v>1255</v>
      </c>
      <c r="T40" s="29" t="s">
        <v>1218</v>
      </c>
      <c r="U40" s="36" t="s">
        <v>36</v>
      </c>
      <c r="V40" s="36" t="s">
        <v>37</v>
      </c>
      <c r="W40" s="37" t="s">
        <v>37</v>
      </c>
      <c r="X40" s="36" t="s">
        <v>36</v>
      </c>
      <c r="Y40" s="36" t="s">
        <v>36</v>
      </c>
      <c r="Z40" s="29" t="s">
        <v>38</v>
      </c>
      <c r="AA40" s="29" t="s">
        <v>39</v>
      </c>
      <c r="AB40" s="29" t="s">
        <v>67</v>
      </c>
      <c r="AC40" s="91">
        <v>46232</v>
      </c>
    </row>
    <row r="41" spans="1:29" ht="66" customHeight="1" x14ac:dyDescent="0.2">
      <c r="A41" s="87">
        <v>40</v>
      </c>
      <c r="B41" s="28" t="s">
        <v>1256</v>
      </c>
      <c r="C41" s="29" t="s">
        <v>251</v>
      </c>
      <c r="D41" s="29" t="s">
        <v>1257</v>
      </c>
      <c r="E41" s="29" t="s">
        <v>1258</v>
      </c>
      <c r="F41" s="29" t="s">
        <v>1259</v>
      </c>
      <c r="G41" s="29" t="s">
        <v>1260</v>
      </c>
      <c r="H41" s="29" t="s">
        <v>1261</v>
      </c>
      <c r="I41" s="29" t="s">
        <v>27</v>
      </c>
      <c r="J41" s="29" t="s">
        <v>1262</v>
      </c>
      <c r="K41" s="99" t="s">
        <v>1239</v>
      </c>
      <c r="L41" s="29" t="s">
        <v>1263</v>
      </c>
      <c r="M41" s="29" t="s">
        <v>103</v>
      </c>
      <c r="N41" s="29" t="s">
        <v>36</v>
      </c>
      <c r="O41" s="29" t="s">
        <v>1264</v>
      </c>
      <c r="P41" s="29" t="s">
        <v>1242</v>
      </c>
      <c r="Q41" s="29" t="s">
        <v>907</v>
      </c>
      <c r="R41" s="29" t="s">
        <v>36</v>
      </c>
      <c r="S41" s="29" t="s">
        <v>1265</v>
      </c>
      <c r="T41" s="29" t="s">
        <v>1218</v>
      </c>
      <c r="U41" s="36" t="s">
        <v>36</v>
      </c>
      <c r="V41" s="36" t="s">
        <v>37</v>
      </c>
      <c r="W41" s="37" t="s">
        <v>37</v>
      </c>
      <c r="X41" s="36" t="s">
        <v>36</v>
      </c>
      <c r="Y41" s="37" t="s">
        <v>37</v>
      </c>
      <c r="Z41" s="29" t="s">
        <v>38</v>
      </c>
      <c r="AA41" s="29" t="s">
        <v>39</v>
      </c>
      <c r="AB41" s="29" t="s">
        <v>67</v>
      </c>
      <c r="AC41" s="91">
        <v>46232</v>
      </c>
    </row>
    <row r="42" spans="1:29" ht="66" customHeight="1" x14ac:dyDescent="0.2">
      <c r="A42" s="87">
        <v>41</v>
      </c>
      <c r="B42" s="28" t="s">
        <v>1266</v>
      </c>
      <c r="C42" s="29" t="s">
        <v>251</v>
      </c>
      <c r="D42" s="29" t="s">
        <v>1267</v>
      </c>
      <c r="E42" s="29" t="s">
        <v>1268</v>
      </c>
      <c r="F42" s="29" t="s">
        <v>1269</v>
      </c>
      <c r="G42" s="29" t="s">
        <v>1270</v>
      </c>
      <c r="H42" s="29" t="s">
        <v>1271</v>
      </c>
      <c r="I42" s="29" t="s">
        <v>27</v>
      </c>
      <c r="J42" s="29" t="s">
        <v>1272</v>
      </c>
      <c r="K42" s="99" t="s">
        <v>1239</v>
      </c>
      <c r="L42" s="29" t="s">
        <v>1273</v>
      </c>
      <c r="M42" s="29" t="s">
        <v>33</v>
      </c>
      <c r="N42" s="29" t="s">
        <v>36</v>
      </c>
      <c r="O42" s="29" t="s">
        <v>1274</v>
      </c>
      <c r="P42" s="29" t="s">
        <v>966</v>
      </c>
      <c r="Q42" s="29" t="s">
        <v>907</v>
      </c>
      <c r="R42" s="29" t="s">
        <v>36</v>
      </c>
      <c r="S42" s="29" t="s">
        <v>1275</v>
      </c>
      <c r="T42" s="29" t="s">
        <v>1218</v>
      </c>
      <c r="U42" s="36" t="s">
        <v>36</v>
      </c>
      <c r="V42" s="36" t="s">
        <v>36</v>
      </c>
      <c r="W42" s="36" t="s">
        <v>36</v>
      </c>
      <c r="X42" s="36" t="s">
        <v>37</v>
      </c>
      <c r="Y42" s="37" t="s">
        <v>37</v>
      </c>
      <c r="Z42" s="29" t="s">
        <v>38</v>
      </c>
      <c r="AA42" s="29" t="s">
        <v>39</v>
      </c>
      <c r="AB42" s="29" t="s">
        <v>67</v>
      </c>
      <c r="AC42" s="91">
        <v>46232</v>
      </c>
    </row>
    <row r="43" spans="1:29" ht="66" customHeight="1" x14ac:dyDescent="0.2">
      <c r="A43" s="87">
        <v>42</v>
      </c>
      <c r="B43" s="28" t="s">
        <v>1276</v>
      </c>
      <c r="C43" s="29" t="s">
        <v>251</v>
      </c>
      <c r="D43" s="29" t="s">
        <v>1277</v>
      </c>
      <c r="E43" s="29" t="s">
        <v>1278</v>
      </c>
      <c r="F43" s="29" t="s">
        <v>1279</v>
      </c>
      <c r="G43" s="29" t="s">
        <v>466</v>
      </c>
      <c r="H43" s="29" t="s">
        <v>1280</v>
      </c>
      <c r="I43" s="29" t="s">
        <v>27</v>
      </c>
      <c r="J43" s="29" t="s">
        <v>1281</v>
      </c>
      <c r="K43" s="99" t="s">
        <v>1239</v>
      </c>
      <c r="L43" s="29" t="s">
        <v>1282</v>
      </c>
      <c r="M43" s="29" t="s">
        <v>33</v>
      </c>
      <c r="N43" s="29" t="s">
        <v>36</v>
      </c>
      <c r="O43" s="29" t="s">
        <v>1283</v>
      </c>
      <c r="P43" s="29" t="s">
        <v>1284</v>
      </c>
      <c r="Q43" s="29" t="s">
        <v>907</v>
      </c>
      <c r="R43" s="29" t="s">
        <v>36</v>
      </c>
      <c r="S43" s="29" t="s">
        <v>1285</v>
      </c>
      <c r="T43" s="29" t="s">
        <v>1218</v>
      </c>
      <c r="U43" s="36" t="s">
        <v>36</v>
      </c>
      <c r="V43" s="36" t="s">
        <v>37</v>
      </c>
      <c r="W43" s="37" t="s">
        <v>37</v>
      </c>
      <c r="X43" s="36" t="s">
        <v>36</v>
      </c>
      <c r="Y43" s="37" t="s">
        <v>37</v>
      </c>
      <c r="Z43" s="29" t="s">
        <v>38</v>
      </c>
      <c r="AA43" s="29" t="s">
        <v>39</v>
      </c>
      <c r="AB43" s="29" t="s">
        <v>67</v>
      </c>
      <c r="AC43" s="91">
        <v>46232</v>
      </c>
    </row>
    <row r="44" spans="1:29" ht="66" customHeight="1" x14ac:dyDescent="0.2">
      <c r="A44" s="87">
        <v>43</v>
      </c>
      <c r="B44" s="28" t="s">
        <v>1286</v>
      </c>
      <c r="C44" s="29" t="s">
        <v>1287</v>
      </c>
      <c r="D44" s="29" t="s">
        <v>1288</v>
      </c>
      <c r="E44" s="29" t="s">
        <v>1289</v>
      </c>
      <c r="F44" s="29" t="s">
        <v>1290</v>
      </c>
      <c r="G44" s="29" t="s">
        <v>1291</v>
      </c>
      <c r="H44" s="29" t="s">
        <v>1292</v>
      </c>
      <c r="I44" s="29" t="s">
        <v>27</v>
      </c>
      <c r="J44" s="29" t="s">
        <v>1293</v>
      </c>
      <c r="K44" s="99" t="s">
        <v>1294</v>
      </c>
      <c r="L44" s="29" t="s">
        <v>1295</v>
      </c>
      <c r="M44" s="29" t="s">
        <v>33</v>
      </c>
      <c r="N44" s="29" t="s">
        <v>36</v>
      </c>
      <c r="O44" s="29" t="s">
        <v>1296</v>
      </c>
      <c r="P44" s="29" t="s">
        <v>1242</v>
      </c>
      <c r="Q44" s="29" t="s">
        <v>1216</v>
      </c>
      <c r="R44" s="29" t="s">
        <v>36</v>
      </c>
      <c r="S44" s="29" t="s">
        <v>1297</v>
      </c>
      <c r="T44" s="29" t="s">
        <v>1218</v>
      </c>
      <c r="U44" s="36" t="s">
        <v>36</v>
      </c>
      <c r="V44" s="36" t="s">
        <v>37</v>
      </c>
      <c r="W44" s="37" t="s">
        <v>37</v>
      </c>
      <c r="X44" s="36" t="s">
        <v>36</v>
      </c>
      <c r="Y44" s="37" t="s">
        <v>37</v>
      </c>
      <c r="Z44" s="29" t="s">
        <v>38</v>
      </c>
      <c r="AA44" s="29" t="s">
        <v>39</v>
      </c>
      <c r="AB44" s="29" t="s">
        <v>55</v>
      </c>
      <c r="AC44" s="91">
        <v>46232</v>
      </c>
    </row>
    <row r="45" spans="1:29" ht="66" customHeight="1" x14ac:dyDescent="0.2">
      <c r="A45" s="87">
        <v>44</v>
      </c>
      <c r="B45" s="28" t="s">
        <v>1298</v>
      </c>
      <c r="C45" s="29" t="s">
        <v>1299</v>
      </c>
      <c r="D45" s="29" t="s">
        <v>1300</v>
      </c>
      <c r="E45" s="29" t="s">
        <v>1301</v>
      </c>
      <c r="F45" s="29" t="s">
        <v>1302</v>
      </c>
      <c r="G45" s="29" t="s">
        <v>1303</v>
      </c>
      <c r="H45" s="29" t="s">
        <v>1304</v>
      </c>
      <c r="I45" s="29" t="s">
        <v>72</v>
      </c>
      <c r="J45" s="29" t="s">
        <v>1305</v>
      </c>
      <c r="K45" s="99" t="s">
        <v>1239</v>
      </c>
      <c r="L45" s="29" t="s">
        <v>1306</v>
      </c>
      <c r="M45" s="29" t="s">
        <v>103</v>
      </c>
      <c r="N45" s="29" t="s">
        <v>36</v>
      </c>
      <c r="O45" s="29" t="s">
        <v>1307</v>
      </c>
      <c r="P45" s="29" t="s">
        <v>78</v>
      </c>
      <c r="Q45" s="29" t="s">
        <v>907</v>
      </c>
      <c r="R45" s="29" t="s">
        <v>36</v>
      </c>
      <c r="S45" s="29" t="s">
        <v>1308</v>
      </c>
      <c r="T45" s="29" t="s">
        <v>1218</v>
      </c>
      <c r="U45" s="36" t="s">
        <v>36</v>
      </c>
      <c r="V45" s="36" t="s">
        <v>37</v>
      </c>
      <c r="W45" s="36" t="s">
        <v>36</v>
      </c>
      <c r="X45" s="36" t="s">
        <v>36</v>
      </c>
      <c r="Y45" s="37" t="s">
        <v>37</v>
      </c>
      <c r="Z45" s="29" t="s">
        <v>38</v>
      </c>
      <c r="AA45" s="29" t="s">
        <v>39</v>
      </c>
      <c r="AB45" s="29" t="s">
        <v>55</v>
      </c>
      <c r="AC45" s="91">
        <v>46232</v>
      </c>
    </row>
    <row r="46" spans="1:29" ht="66" customHeight="1" x14ac:dyDescent="0.2">
      <c r="A46" s="87">
        <v>45</v>
      </c>
      <c r="B46" s="28" t="s">
        <v>1309</v>
      </c>
      <c r="C46" s="29" t="s">
        <v>1310</v>
      </c>
      <c r="D46" s="29" t="s">
        <v>1311</v>
      </c>
      <c r="E46" s="29" t="s">
        <v>1312</v>
      </c>
      <c r="F46" s="29" t="s">
        <v>1313</v>
      </c>
      <c r="G46" s="29" t="s">
        <v>81</v>
      </c>
      <c r="H46" s="29" t="s">
        <v>1314</v>
      </c>
      <c r="I46" s="29" t="s">
        <v>27</v>
      </c>
      <c r="J46" s="29" t="s">
        <v>1315</v>
      </c>
      <c r="K46" s="99" t="s">
        <v>1239</v>
      </c>
      <c r="L46" s="29" t="s">
        <v>1316</v>
      </c>
      <c r="M46" s="29" t="s">
        <v>103</v>
      </c>
      <c r="N46" s="29" t="s">
        <v>36</v>
      </c>
      <c r="O46" s="29" t="s">
        <v>1317</v>
      </c>
      <c r="P46" s="29" t="s">
        <v>1318</v>
      </c>
      <c r="Q46" s="29" t="s">
        <v>907</v>
      </c>
      <c r="R46" s="29" t="s">
        <v>36</v>
      </c>
      <c r="S46" s="29" t="s">
        <v>1319</v>
      </c>
      <c r="T46" s="29" t="s">
        <v>1218</v>
      </c>
      <c r="U46" s="36" t="s">
        <v>36</v>
      </c>
      <c r="V46" s="36" t="s">
        <v>36</v>
      </c>
      <c r="W46" s="37" t="s">
        <v>37</v>
      </c>
      <c r="X46" s="36" t="s">
        <v>36</v>
      </c>
      <c r="Y46" s="37" t="s">
        <v>37</v>
      </c>
      <c r="Z46" s="29" t="s">
        <v>38</v>
      </c>
      <c r="AA46" s="29" t="s">
        <v>39</v>
      </c>
      <c r="AB46" s="29" t="s">
        <v>55</v>
      </c>
      <c r="AC46" s="91">
        <v>46232</v>
      </c>
    </row>
    <row r="47" spans="1:29" ht="66" customHeight="1" x14ac:dyDescent="0.2">
      <c r="A47" s="87">
        <v>46</v>
      </c>
      <c r="B47" s="28" t="s">
        <v>1320</v>
      </c>
      <c r="C47" s="29" t="s">
        <v>1321</v>
      </c>
      <c r="D47" s="29" t="s">
        <v>1322</v>
      </c>
      <c r="E47" s="29" t="s">
        <v>1323</v>
      </c>
      <c r="F47" s="29" t="s">
        <v>1324</v>
      </c>
      <c r="G47" s="29" t="s">
        <v>1325</v>
      </c>
      <c r="H47" s="29" t="s">
        <v>1326</v>
      </c>
      <c r="I47" s="29" t="s">
        <v>72</v>
      </c>
      <c r="J47" s="29" t="s">
        <v>1327</v>
      </c>
      <c r="K47" s="99" t="s">
        <v>1239</v>
      </c>
      <c r="L47" s="29" t="s">
        <v>1328</v>
      </c>
      <c r="M47" s="29" t="s">
        <v>33</v>
      </c>
      <c r="N47" s="29" t="s">
        <v>36</v>
      </c>
      <c r="O47" s="29" t="s">
        <v>1329</v>
      </c>
      <c r="P47" s="29" t="s">
        <v>137</v>
      </c>
      <c r="Q47" s="29" t="s">
        <v>907</v>
      </c>
      <c r="R47" s="29" t="s">
        <v>36</v>
      </c>
      <c r="S47" s="29" t="s">
        <v>1330</v>
      </c>
      <c r="T47" s="29" t="s">
        <v>1218</v>
      </c>
      <c r="U47" s="36" t="s">
        <v>36</v>
      </c>
      <c r="V47" s="36" t="s">
        <v>36</v>
      </c>
      <c r="W47" s="36" t="s">
        <v>36</v>
      </c>
      <c r="X47" s="36" t="s">
        <v>36</v>
      </c>
      <c r="Y47" s="36" t="s">
        <v>36</v>
      </c>
      <c r="Z47" s="29" t="s">
        <v>38</v>
      </c>
      <c r="AA47" s="29" t="s">
        <v>39</v>
      </c>
      <c r="AB47" s="29" t="s">
        <v>55</v>
      </c>
      <c r="AC47" s="91">
        <v>46232</v>
      </c>
    </row>
    <row r="48" spans="1:29" ht="66" customHeight="1" x14ac:dyDescent="0.2">
      <c r="A48" s="87">
        <v>47</v>
      </c>
      <c r="B48" s="28" t="s">
        <v>1331</v>
      </c>
      <c r="C48" s="29" t="s">
        <v>1332</v>
      </c>
      <c r="D48" s="29" t="s">
        <v>1333</v>
      </c>
      <c r="E48" s="29" t="s">
        <v>1334</v>
      </c>
      <c r="F48" s="29" t="s">
        <v>1335</v>
      </c>
      <c r="G48" s="29" t="s">
        <v>1336</v>
      </c>
      <c r="H48" s="29" t="s">
        <v>1337</v>
      </c>
      <c r="I48" s="29" t="s">
        <v>72</v>
      </c>
      <c r="J48" s="29" t="s">
        <v>1338</v>
      </c>
      <c r="K48" s="99" t="s">
        <v>1339</v>
      </c>
      <c r="L48" s="29" t="s">
        <v>1340</v>
      </c>
      <c r="M48" s="29" t="s">
        <v>33</v>
      </c>
      <c r="N48" s="29" t="s">
        <v>36</v>
      </c>
      <c r="O48" s="29" t="s">
        <v>1341</v>
      </c>
      <c r="P48" s="29" t="s">
        <v>137</v>
      </c>
      <c r="Q48" s="29" t="s">
        <v>907</v>
      </c>
      <c r="R48" s="29" t="s">
        <v>36</v>
      </c>
      <c r="S48" s="29" t="s">
        <v>1342</v>
      </c>
      <c r="T48" s="29" t="s">
        <v>1218</v>
      </c>
      <c r="U48" s="36" t="s">
        <v>36</v>
      </c>
      <c r="V48" s="36" t="s">
        <v>36</v>
      </c>
      <c r="W48" s="36" t="s">
        <v>36</v>
      </c>
      <c r="X48" s="36" t="s">
        <v>36</v>
      </c>
      <c r="Y48" s="36" t="s">
        <v>36</v>
      </c>
      <c r="Z48" s="29" t="s">
        <v>38</v>
      </c>
      <c r="AA48" s="29" t="s">
        <v>39</v>
      </c>
      <c r="AB48" s="29" t="s">
        <v>67</v>
      </c>
      <c r="AC48" s="91">
        <v>46232</v>
      </c>
    </row>
    <row r="49" spans="1:29" ht="66" customHeight="1" x14ac:dyDescent="0.2">
      <c r="A49" s="87">
        <v>48</v>
      </c>
      <c r="B49" s="28" t="s">
        <v>1343</v>
      </c>
      <c r="C49" s="29" t="s">
        <v>1344</v>
      </c>
      <c r="D49" s="29" t="s">
        <v>1345</v>
      </c>
      <c r="E49" s="29" t="s">
        <v>1346</v>
      </c>
      <c r="F49" s="29" t="s">
        <v>1347</v>
      </c>
      <c r="G49" s="29" t="s">
        <v>1348</v>
      </c>
      <c r="H49" s="29" t="s">
        <v>1349</v>
      </c>
      <c r="I49" s="29" t="s">
        <v>72</v>
      </c>
      <c r="J49" s="29" t="s">
        <v>1350</v>
      </c>
      <c r="K49" s="99" t="s">
        <v>1351</v>
      </c>
      <c r="L49" s="29" t="s">
        <v>1352</v>
      </c>
      <c r="M49" s="29" t="s">
        <v>33</v>
      </c>
      <c r="N49" s="29" t="s">
        <v>36</v>
      </c>
      <c r="O49" s="29" t="s">
        <v>1353</v>
      </c>
      <c r="P49" s="29" t="s">
        <v>1242</v>
      </c>
      <c r="Q49" s="29" t="s">
        <v>907</v>
      </c>
      <c r="R49" s="29" t="s">
        <v>36</v>
      </c>
      <c r="S49" s="29" t="s">
        <v>1354</v>
      </c>
      <c r="T49" s="29" t="s">
        <v>1218</v>
      </c>
      <c r="U49" s="36" t="s">
        <v>36</v>
      </c>
      <c r="V49" s="36" t="s">
        <v>37</v>
      </c>
      <c r="W49" s="36" t="s">
        <v>36</v>
      </c>
      <c r="X49" s="36" t="s">
        <v>36</v>
      </c>
      <c r="Y49" s="37" t="s">
        <v>37</v>
      </c>
      <c r="Z49" s="29" t="s">
        <v>38</v>
      </c>
      <c r="AA49" s="29" t="s">
        <v>39</v>
      </c>
      <c r="AB49" s="29" t="s">
        <v>1355</v>
      </c>
      <c r="AC49" s="91">
        <v>46232</v>
      </c>
    </row>
    <row r="50" spans="1:29" ht="66" customHeight="1" x14ac:dyDescent="0.2">
      <c r="A50" s="87">
        <v>49</v>
      </c>
      <c r="B50" s="28" t="s">
        <v>1356</v>
      </c>
      <c r="C50" s="29" t="s">
        <v>251</v>
      </c>
      <c r="D50" s="29" t="s">
        <v>1357</v>
      </c>
      <c r="E50" s="29" t="s">
        <v>1358</v>
      </c>
      <c r="F50" s="29" t="s">
        <v>1359</v>
      </c>
      <c r="G50" s="29" t="s">
        <v>1360</v>
      </c>
      <c r="H50" s="29" t="s">
        <v>1361</v>
      </c>
      <c r="I50" s="29" t="s">
        <v>27</v>
      </c>
      <c r="J50" s="29" t="s">
        <v>1362</v>
      </c>
      <c r="K50" s="99" t="s">
        <v>1239</v>
      </c>
      <c r="L50" s="29" t="s">
        <v>1363</v>
      </c>
      <c r="M50" s="29" t="s">
        <v>103</v>
      </c>
      <c r="N50" s="29" t="s">
        <v>36</v>
      </c>
      <c r="O50" s="29" t="s">
        <v>1364</v>
      </c>
      <c r="P50" s="29" t="s">
        <v>137</v>
      </c>
      <c r="Q50" s="29" t="s">
        <v>907</v>
      </c>
      <c r="R50" s="29" t="s">
        <v>36</v>
      </c>
      <c r="S50" s="29" t="s">
        <v>1365</v>
      </c>
      <c r="T50" s="29" t="s">
        <v>1218</v>
      </c>
      <c r="U50" s="36" t="s">
        <v>36</v>
      </c>
      <c r="V50" s="36" t="s">
        <v>37</v>
      </c>
      <c r="W50" s="37" t="s">
        <v>37</v>
      </c>
      <c r="X50" s="36" t="s">
        <v>36</v>
      </c>
      <c r="Y50" s="36" t="s">
        <v>36</v>
      </c>
      <c r="Z50" s="29" t="s">
        <v>38</v>
      </c>
      <c r="AA50" s="29" t="s">
        <v>39</v>
      </c>
      <c r="AB50" s="29" t="s">
        <v>1355</v>
      </c>
      <c r="AC50" s="91">
        <v>46232</v>
      </c>
    </row>
    <row r="51" spans="1:29" ht="66" customHeight="1" x14ac:dyDescent="0.2">
      <c r="A51" s="87">
        <v>50</v>
      </c>
      <c r="B51" s="28" t="s">
        <v>1366</v>
      </c>
      <c r="C51" s="29" t="s">
        <v>155</v>
      </c>
      <c r="D51" s="29" t="s">
        <v>1367</v>
      </c>
      <c r="E51" s="29" t="s">
        <v>1368</v>
      </c>
      <c r="F51" s="29" t="s">
        <v>1369</v>
      </c>
      <c r="G51" s="29" t="s">
        <v>1360</v>
      </c>
      <c r="H51" s="29" t="s">
        <v>1370</v>
      </c>
      <c r="I51" s="29" t="s">
        <v>72</v>
      </c>
      <c r="J51" s="29" t="s">
        <v>1371</v>
      </c>
      <c r="K51" s="99" t="s">
        <v>1239</v>
      </c>
      <c r="L51" s="29" t="s">
        <v>1372</v>
      </c>
      <c r="M51" s="29" t="s">
        <v>103</v>
      </c>
      <c r="N51" s="29" t="s">
        <v>36</v>
      </c>
      <c r="O51" s="29" t="s">
        <v>1373</v>
      </c>
      <c r="P51" s="29" t="s">
        <v>509</v>
      </c>
      <c r="Q51" s="29" t="s">
        <v>907</v>
      </c>
      <c r="R51" s="29" t="s">
        <v>36</v>
      </c>
      <c r="S51" s="29" t="s">
        <v>1374</v>
      </c>
      <c r="T51" s="29" t="s">
        <v>1218</v>
      </c>
      <c r="U51" s="36" t="s">
        <v>36</v>
      </c>
      <c r="V51" s="36" t="s">
        <v>37</v>
      </c>
      <c r="W51" s="36" t="s">
        <v>36</v>
      </c>
      <c r="X51" s="36" t="s">
        <v>36</v>
      </c>
      <c r="Y51" s="36" t="s">
        <v>36</v>
      </c>
      <c r="Z51" s="29" t="s">
        <v>38</v>
      </c>
      <c r="AA51" s="29" t="s">
        <v>39</v>
      </c>
      <c r="AB51" s="29" t="s">
        <v>1355</v>
      </c>
      <c r="AC51" s="91">
        <v>46232</v>
      </c>
    </row>
    <row r="52" spans="1:29" ht="66" customHeight="1" x14ac:dyDescent="0.2">
      <c r="A52" s="87">
        <v>51</v>
      </c>
      <c r="B52" s="28" t="s">
        <v>1375</v>
      </c>
      <c r="C52" s="29" t="s">
        <v>1376</v>
      </c>
      <c r="D52" s="29" t="s">
        <v>1377</v>
      </c>
      <c r="E52" s="29" t="s">
        <v>1378</v>
      </c>
      <c r="F52" s="29" t="s">
        <v>1379</v>
      </c>
      <c r="G52" s="29" t="s">
        <v>1380</v>
      </c>
      <c r="H52" s="29" t="s">
        <v>1381</v>
      </c>
      <c r="I52" s="29" t="s">
        <v>27</v>
      </c>
      <c r="J52" s="29" t="s">
        <v>1382</v>
      </c>
      <c r="K52" s="99" t="s">
        <v>1239</v>
      </c>
      <c r="L52" s="29" t="s">
        <v>1383</v>
      </c>
      <c r="M52" s="29" t="s">
        <v>33</v>
      </c>
      <c r="N52" s="29" t="s">
        <v>36</v>
      </c>
      <c r="O52" s="29" t="s">
        <v>1384</v>
      </c>
      <c r="P52" s="29" t="s">
        <v>1215</v>
      </c>
      <c r="Q52" s="29" t="s">
        <v>1216</v>
      </c>
      <c r="R52" s="29" t="s">
        <v>36</v>
      </c>
      <c r="S52" s="29" t="s">
        <v>1385</v>
      </c>
      <c r="T52" s="29" t="s">
        <v>1218</v>
      </c>
      <c r="U52" s="36" t="s">
        <v>36</v>
      </c>
      <c r="V52" s="36" t="s">
        <v>37</v>
      </c>
      <c r="W52" s="37" t="s">
        <v>37</v>
      </c>
      <c r="X52" s="36" t="s">
        <v>36</v>
      </c>
      <c r="Y52" s="37" t="s">
        <v>37</v>
      </c>
      <c r="Z52" s="29" t="s">
        <v>38</v>
      </c>
      <c r="AA52" s="29" t="s">
        <v>39</v>
      </c>
      <c r="AB52" s="29" t="s">
        <v>1355</v>
      </c>
      <c r="AC52" s="91">
        <v>46232</v>
      </c>
    </row>
    <row r="53" spans="1:29" ht="66" customHeight="1" x14ac:dyDescent="0.2">
      <c r="A53" s="87">
        <v>52</v>
      </c>
      <c r="B53" s="28" t="s">
        <v>1386</v>
      </c>
      <c r="C53" s="29" t="s">
        <v>1387</v>
      </c>
      <c r="D53" s="29" t="s">
        <v>1388</v>
      </c>
      <c r="E53" s="29" t="s">
        <v>1389</v>
      </c>
      <c r="F53" s="29" t="s">
        <v>1390</v>
      </c>
      <c r="G53" s="29" t="s">
        <v>1391</v>
      </c>
      <c r="H53" s="29" t="s">
        <v>1392</v>
      </c>
      <c r="I53" s="29" t="s">
        <v>27</v>
      </c>
      <c r="J53" s="29" t="s">
        <v>1393</v>
      </c>
      <c r="K53" s="99" t="s">
        <v>1394</v>
      </c>
      <c r="L53" s="29" t="s">
        <v>1395</v>
      </c>
      <c r="M53" s="29" t="s">
        <v>33</v>
      </c>
      <c r="N53" s="29" t="s">
        <v>36</v>
      </c>
      <c r="O53" s="29" t="s">
        <v>1396</v>
      </c>
      <c r="P53" s="29" t="s">
        <v>137</v>
      </c>
      <c r="Q53" s="29" t="s">
        <v>907</v>
      </c>
      <c r="R53" s="29" t="s">
        <v>36</v>
      </c>
      <c r="S53" s="29" t="s">
        <v>1397</v>
      </c>
      <c r="T53" s="29" t="s">
        <v>1218</v>
      </c>
      <c r="U53" s="36" t="s">
        <v>36</v>
      </c>
      <c r="V53" s="36" t="s">
        <v>36</v>
      </c>
      <c r="W53" s="37" t="s">
        <v>37</v>
      </c>
      <c r="X53" s="36" t="s">
        <v>36</v>
      </c>
      <c r="Y53" s="37" t="s">
        <v>37</v>
      </c>
      <c r="Z53" s="29" t="s">
        <v>38</v>
      </c>
      <c r="AA53" s="29" t="s">
        <v>39</v>
      </c>
      <c r="AB53" s="29" t="s">
        <v>1355</v>
      </c>
      <c r="AC53" s="91">
        <v>46232</v>
      </c>
    </row>
    <row r="54" spans="1:29" x14ac:dyDescent="0.2">
      <c r="B54" s="1"/>
      <c r="T54" s="9"/>
      <c r="U54" s="9"/>
    </row>
    <row r="55" spans="1:29" x14ac:dyDescent="0.2">
      <c r="B55" s="1"/>
      <c r="T55" s="9"/>
      <c r="U55" s="9"/>
    </row>
    <row r="56" spans="1:29" x14ac:dyDescent="0.2">
      <c r="B56" s="1"/>
      <c r="T56" s="9"/>
      <c r="U56" s="9"/>
    </row>
    <row r="57" spans="1:29" x14ac:dyDescent="0.2">
      <c r="B57" s="1"/>
      <c r="T57" s="9"/>
      <c r="U57" s="9"/>
    </row>
    <row r="58" spans="1:29" x14ac:dyDescent="0.2">
      <c r="B58" s="1"/>
      <c r="T58" s="9"/>
      <c r="U58" s="9"/>
    </row>
    <row r="59" spans="1:29" x14ac:dyDescent="0.2">
      <c r="B59" s="1"/>
      <c r="T59" s="9"/>
      <c r="U59" s="9"/>
    </row>
    <row r="60" spans="1:29" x14ac:dyDescent="0.2">
      <c r="B60" s="1"/>
      <c r="T60" s="9"/>
      <c r="U60" s="9"/>
    </row>
    <row r="61" spans="1:29" x14ac:dyDescent="0.2">
      <c r="B61" s="1"/>
      <c r="T61" s="9"/>
      <c r="U61" s="9"/>
    </row>
    <row r="62" spans="1:29" x14ac:dyDescent="0.2">
      <c r="B62" s="1"/>
      <c r="T62" s="9"/>
      <c r="U62" s="9"/>
    </row>
    <row r="63" spans="1:29" x14ac:dyDescent="0.2">
      <c r="B63" s="1"/>
      <c r="T63" s="9"/>
      <c r="U63" s="9"/>
    </row>
    <row r="64" spans="1:29" x14ac:dyDescent="0.2">
      <c r="B64" s="1"/>
      <c r="T64" s="9"/>
      <c r="U64" s="9"/>
    </row>
    <row r="65" spans="2:21" x14ac:dyDescent="0.2">
      <c r="B65" s="1"/>
      <c r="T65" s="9"/>
      <c r="U65" s="9"/>
    </row>
    <row r="66" spans="2:21" x14ac:dyDescent="0.2">
      <c r="B66" s="1"/>
      <c r="T66" s="9"/>
      <c r="U66" s="9"/>
    </row>
    <row r="67" spans="2:21" x14ac:dyDescent="0.2">
      <c r="B67" s="1"/>
      <c r="T67" s="9"/>
      <c r="U67" s="9"/>
    </row>
    <row r="68" spans="2:21" x14ac:dyDescent="0.2">
      <c r="B68" s="1"/>
      <c r="T68" s="9"/>
      <c r="U68" s="9"/>
    </row>
    <row r="69" spans="2:21" x14ac:dyDescent="0.2">
      <c r="B69" s="1"/>
    </row>
    <row r="70" spans="2:21" x14ac:dyDescent="0.2">
      <c r="B70" s="1"/>
    </row>
    <row r="71" spans="2:21" x14ac:dyDescent="0.2">
      <c r="B71" s="1"/>
    </row>
    <row r="72" spans="2:21" x14ac:dyDescent="0.2">
      <c r="B72" s="1"/>
    </row>
    <row r="73" spans="2:21" x14ac:dyDescent="0.2">
      <c r="B73" s="1"/>
    </row>
    <row r="74" spans="2:21" x14ac:dyDescent="0.2">
      <c r="B74" s="1"/>
    </row>
    <row r="75" spans="2:21" x14ac:dyDescent="0.2">
      <c r="B75" s="1"/>
    </row>
    <row r="76" spans="2:21" x14ac:dyDescent="0.2">
      <c r="B76" s="1"/>
    </row>
    <row r="77" spans="2:21" x14ac:dyDescent="0.2">
      <c r="B77" s="1"/>
    </row>
  </sheetData>
  <dataValidations count="7">
    <dataValidation type="list" sqref="I2:I499" xr:uid="{00000000-0002-0000-0300-000000000000}">
      <formula1>"In-person,Online,Blended,Not applicable,Unknown"</formula1>
    </dataValidation>
    <dataValidation type="list" sqref="M2:M499" xr:uid="{00000000-0002-0000-0300-000001000000}">
      <formula1>"Explicit,Implicit,Adjacent,Unknown"</formula1>
    </dataValidation>
    <dataValidation type="list" sqref="N2:N499 U2:Y499 R2:R499" xr:uid="{00000000-0002-0000-0300-000002000000}">
      <formula1>"Yes,No"</formula1>
    </dataValidation>
    <dataValidation type="list" sqref="Q2:Q499" xr:uid="{00000000-0002-0000-0300-000003000000}">
      <formula1>"ITE,CPD,Both,Neither"</formula1>
    </dataValidation>
    <dataValidation type="list" sqref="Z2:Z499" xr:uid="{00000000-0002-0000-0300-00000A000000}">
      <formula1>"MS Forms,Email,Official Website,Desk Research,Provider Communication"</formula1>
    </dataValidation>
    <dataValidation type="list" sqref="AA2:AA499" xr:uid="{00000000-0002-0000-0300-00000B000000}">
      <formula1>"Provider validated,Official website verified,Partially verified,Awaiting verification,Needs clarification"</formula1>
    </dataValidation>
    <dataValidation type="list" sqref="AB2:AB499" xr:uid="{00000000-0002-0000-0300-00000C000000}">
      <formula1>"Active,Completed,Planned,Historical,Unknown"</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61"/>
  <sheetViews>
    <sheetView zoomScaleNormal="100" workbookViewId="0">
      <pane ySplit="1" topLeftCell="A2" activePane="bottomLeft" state="frozen"/>
      <selection pane="bottomLeft" sqref="A1:XFD1"/>
    </sheetView>
  </sheetViews>
  <sheetFormatPr baseColWidth="10" defaultColWidth="8.83203125" defaultRowHeight="15" x14ac:dyDescent="0.2"/>
  <cols>
    <col min="1" max="1" width="8.6640625" customWidth="1"/>
    <col min="2" max="2" width="34" style="6" customWidth="1"/>
    <col min="3" max="3" width="31" style="1" customWidth="1"/>
    <col min="4" max="4" width="29" style="1" customWidth="1"/>
    <col min="5" max="5" width="34.33203125" style="1" customWidth="1"/>
    <col min="6" max="6" width="38" customWidth="1"/>
    <col min="7" max="7" width="22" style="1" customWidth="1"/>
    <col min="8" max="8" width="32.5" style="1" customWidth="1"/>
    <col min="9" max="9" width="43" style="1" customWidth="1"/>
    <col min="10" max="10" width="40" style="1" customWidth="1"/>
    <col min="11" max="11" width="49.6640625" style="1" customWidth="1"/>
    <col min="12" max="12" width="25" style="1" customWidth="1"/>
    <col min="13" max="13" width="11" customWidth="1"/>
    <col min="14" max="14" width="38" customWidth="1"/>
    <col min="15" max="15" width="44" customWidth="1"/>
    <col min="16" max="17" width="11" customWidth="1"/>
    <col min="18" max="18" width="16.6640625" customWidth="1"/>
    <col min="19" max="19" width="25" customWidth="1"/>
    <col min="20" max="20" width="20.1640625" customWidth="1"/>
    <col min="21" max="21" width="24.83203125" customWidth="1"/>
    <col min="22" max="22" width="27.83203125" customWidth="1"/>
    <col min="23" max="23" width="26.33203125" customWidth="1"/>
    <col min="24" max="24" width="18.1640625" customWidth="1"/>
  </cols>
  <sheetData>
    <row r="1" spans="1:24" s="46" customFormat="1" ht="50.75" customHeight="1" thickBot="1" x14ac:dyDescent="0.25">
      <c r="A1" s="52" t="s">
        <v>0</v>
      </c>
      <c r="B1" s="52" t="s">
        <v>1398</v>
      </c>
      <c r="C1" s="52" t="s">
        <v>1399</v>
      </c>
      <c r="D1" s="52" t="s">
        <v>1400</v>
      </c>
      <c r="E1" s="52" t="s">
        <v>1401</v>
      </c>
      <c r="F1" s="52" t="s">
        <v>891</v>
      </c>
      <c r="G1" s="52" t="s">
        <v>11</v>
      </c>
      <c r="H1" s="52" t="s">
        <v>892</v>
      </c>
      <c r="I1" s="52" t="s">
        <v>1402</v>
      </c>
      <c r="J1" s="52" t="s">
        <v>1403</v>
      </c>
      <c r="K1" s="52" t="s">
        <v>13</v>
      </c>
      <c r="L1" s="52" t="s">
        <v>894</v>
      </c>
      <c r="M1" s="123" t="s">
        <v>895</v>
      </c>
      <c r="N1" s="123" t="s">
        <v>1404</v>
      </c>
      <c r="O1" s="123" t="s">
        <v>12</v>
      </c>
      <c r="P1" s="123" t="s">
        <v>14</v>
      </c>
      <c r="Q1" s="123" t="s">
        <v>15</v>
      </c>
      <c r="R1" s="52" t="s">
        <v>16</v>
      </c>
      <c r="S1" s="52" t="s">
        <v>17</v>
      </c>
      <c r="T1" s="52" t="s">
        <v>18</v>
      </c>
      <c r="U1" s="52" t="s">
        <v>19</v>
      </c>
      <c r="V1" s="52" t="s">
        <v>20</v>
      </c>
      <c r="W1" s="52" t="s">
        <v>21</v>
      </c>
      <c r="X1" s="52" t="s">
        <v>22</v>
      </c>
    </row>
    <row r="2" spans="1:24" ht="96" customHeight="1" x14ac:dyDescent="0.2">
      <c r="A2" s="80">
        <v>1</v>
      </c>
      <c r="B2" s="85" t="s">
        <v>1405</v>
      </c>
      <c r="C2" s="83" t="s">
        <v>1406</v>
      </c>
      <c r="D2" s="83" t="s">
        <v>1407</v>
      </c>
      <c r="E2" s="83" t="s">
        <v>1408</v>
      </c>
      <c r="F2" s="84" t="s">
        <v>1409</v>
      </c>
      <c r="G2" s="83" t="s">
        <v>50</v>
      </c>
      <c r="H2" s="83" t="s">
        <v>36</v>
      </c>
      <c r="I2" s="83" t="s">
        <v>1410</v>
      </c>
      <c r="J2" s="83" t="s">
        <v>1411</v>
      </c>
      <c r="K2" s="83" t="s">
        <v>337</v>
      </c>
      <c r="L2" s="83" t="s">
        <v>907</v>
      </c>
      <c r="M2" s="98" t="s">
        <v>36</v>
      </c>
      <c r="N2" s="83" t="s">
        <v>1412</v>
      </c>
      <c r="O2" s="83" t="s">
        <v>1413</v>
      </c>
      <c r="P2" s="47" t="s">
        <v>36</v>
      </c>
      <c r="Q2" s="47" t="s">
        <v>37</v>
      </c>
      <c r="R2" s="48" t="s">
        <v>37</v>
      </c>
      <c r="S2" s="47" t="s">
        <v>36</v>
      </c>
      <c r="T2" s="48" t="s">
        <v>37</v>
      </c>
      <c r="U2" s="83" t="s">
        <v>38</v>
      </c>
      <c r="V2" s="83" t="s">
        <v>39</v>
      </c>
      <c r="W2" s="83" t="s">
        <v>55</v>
      </c>
      <c r="X2" s="86">
        <v>46232</v>
      </c>
    </row>
    <row r="3" spans="1:24" ht="96" customHeight="1" x14ac:dyDescent="0.2">
      <c r="A3" s="87">
        <v>2</v>
      </c>
      <c r="B3" s="28" t="s">
        <v>1414</v>
      </c>
      <c r="C3" s="29" t="s">
        <v>1415</v>
      </c>
      <c r="D3" s="29" t="s">
        <v>1416</v>
      </c>
      <c r="E3" s="29" t="s">
        <v>1417</v>
      </c>
      <c r="F3" s="90" t="s">
        <v>1418</v>
      </c>
      <c r="G3" s="29" t="s">
        <v>33</v>
      </c>
      <c r="H3" s="29" t="s">
        <v>37</v>
      </c>
      <c r="I3" s="29" t="s">
        <v>1419</v>
      </c>
      <c r="J3" s="29" t="s">
        <v>1420</v>
      </c>
      <c r="K3" s="29" t="s">
        <v>1421</v>
      </c>
      <c r="L3" s="29" t="s">
        <v>907</v>
      </c>
      <c r="M3" s="99" t="s">
        <v>36</v>
      </c>
      <c r="N3" s="29" t="s">
        <v>1422</v>
      </c>
      <c r="O3" s="29" t="s">
        <v>1423</v>
      </c>
      <c r="P3" s="36" t="s">
        <v>36</v>
      </c>
      <c r="Q3" s="36" t="s">
        <v>36</v>
      </c>
      <c r="R3" s="36" t="s">
        <v>36</v>
      </c>
      <c r="S3" s="36" t="s">
        <v>36</v>
      </c>
      <c r="T3" s="37" t="s">
        <v>37</v>
      </c>
      <c r="U3" s="29" t="s">
        <v>38</v>
      </c>
      <c r="V3" s="29" t="s">
        <v>39</v>
      </c>
      <c r="W3" s="29" t="s">
        <v>55</v>
      </c>
      <c r="X3" s="91">
        <v>46232</v>
      </c>
    </row>
    <row r="4" spans="1:24" ht="96" customHeight="1" x14ac:dyDescent="0.2">
      <c r="A4" s="87">
        <v>3</v>
      </c>
      <c r="B4" s="28" t="s">
        <v>1424</v>
      </c>
      <c r="C4" s="29" t="s">
        <v>1310</v>
      </c>
      <c r="D4" s="29" t="s">
        <v>1425</v>
      </c>
      <c r="E4" s="29" t="s">
        <v>1426</v>
      </c>
      <c r="F4" s="90" t="s">
        <v>1427</v>
      </c>
      <c r="G4" s="29" t="s">
        <v>103</v>
      </c>
      <c r="H4" s="29" t="s">
        <v>36</v>
      </c>
      <c r="I4" s="29" t="s">
        <v>1428</v>
      </c>
      <c r="J4" s="29" t="s">
        <v>1429</v>
      </c>
      <c r="K4" s="29" t="s">
        <v>1430</v>
      </c>
      <c r="L4" s="29" t="s">
        <v>907</v>
      </c>
      <c r="M4" s="99" t="s">
        <v>36</v>
      </c>
      <c r="N4" s="29" t="s">
        <v>1431</v>
      </c>
      <c r="O4" s="29" t="s">
        <v>1432</v>
      </c>
      <c r="P4" s="36" t="s">
        <v>36</v>
      </c>
      <c r="Q4" s="36" t="s">
        <v>36</v>
      </c>
      <c r="R4" s="36" t="s">
        <v>36</v>
      </c>
      <c r="S4" s="36" t="s">
        <v>37</v>
      </c>
      <c r="T4" s="37" t="s">
        <v>37</v>
      </c>
      <c r="U4" s="29" t="s">
        <v>38</v>
      </c>
      <c r="V4" s="29" t="s">
        <v>39</v>
      </c>
      <c r="W4" s="29" t="s">
        <v>55</v>
      </c>
      <c r="X4" s="91">
        <v>46232</v>
      </c>
    </row>
    <row r="5" spans="1:24" ht="96" customHeight="1" x14ac:dyDescent="0.2">
      <c r="A5" s="87">
        <v>4</v>
      </c>
      <c r="B5" s="28" t="s">
        <v>1433</v>
      </c>
      <c r="C5" s="29" t="s">
        <v>262</v>
      </c>
      <c r="D5" s="29" t="s">
        <v>1434</v>
      </c>
      <c r="E5" s="29" t="s">
        <v>1435</v>
      </c>
      <c r="F5" s="90" t="s">
        <v>1436</v>
      </c>
      <c r="G5" s="29" t="s">
        <v>103</v>
      </c>
      <c r="H5" s="29" t="s">
        <v>36</v>
      </c>
      <c r="I5" s="29" t="s">
        <v>1437</v>
      </c>
      <c r="J5" s="29" t="s">
        <v>1438</v>
      </c>
      <c r="K5" s="29" t="s">
        <v>1430</v>
      </c>
      <c r="L5" s="29" t="s">
        <v>907</v>
      </c>
      <c r="M5" s="99" t="s">
        <v>36</v>
      </c>
      <c r="N5" s="29" t="s">
        <v>1439</v>
      </c>
      <c r="O5" s="29" t="s">
        <v>1440</v>
      </c>
      <c r="P5" s="36" t="s">
        <v>36</v>
      </c>
      <c r="Q5" s="36" t="s">
        <v>36</v>
      </c>
      <c r="R5" s="36" t="s">
        <v>36</v>
      </c>
      <c r="S5" s="36" t="s">
        <v>37</v>
      </c>
      <c r="T5" s="37" t="s">
        <v>37</v>
      </c>
      <c r="U5" s="29" t="s">
        <v>38</v>
      </c>
      <c r="V5" s="29" t="s">
        <v>126</v>
      </c>
      <c r="W5" s="29" t="s">
        <v>1441</v>
      </c>
      <c r="X5" s="91">
        <v>46232</v>
      </c>
    </row>
    <row r="6" spans="1:24" ht="96" customHeight="1" x14ac:dyDescent="0.2">
      <c r="A6" s="87">
        <v>5</v>
      </c>
      <c r="B6" s="28" t="s">
        <v>1442</v>
      </c>
      <c r="C6" s="29" t="s">
        <v>1443</v>
      </c>
      <c r="D6" s="29" t="s">
        <v>1444</v>
      </c>
      <c r="E6" s="29" t="s">
        <v>1445</v>
      </c>
      <c r="F6" s="90" t="s">
        <v>1446</v>
      </c>
      <c r="G6" s="29" t="s">
        <v>50</v>
      </c>
      <c r="H6" s="29" t="s">
        <v>37</v>
      </c>
      <c r="I6" s="29" t="s">
        <v>1447</v>
      </c>
      <c r="J6" s="29" t="s">
        <v>1448</v>
      </c>
      <c r="K6" s="29" t="s">
        <v>1421</v>
      </c>
      <c r="L6" s="29" t="s">
        <v>907</v>
      </c>
      <c r="M6" s="99" t="s">
        <v>36</v>
      </c>
      <c r="N6" s="29" t="s">
        <v>1449</v>
      </c>
      <c r="O6" s="29" t="s">
        <v>1450</v>
      </c>
      <c r="P6" s="36" t="s">
        <v>36</v>
      </c>
      <c r="Q6" s="36" t="s">
        <v>36</v>
      </c>
      <c r="R6" s="36" t="s">
        <v>36</v>
      </c>
      <c r="S6" s="36" t="s">
        <v>36</v>
      </c>
      <c r="T6" s="37" t="s">
        <v>37</v>
      </c>
      <c r="U6" s="29" t="s">
        <v>38</v>
      </c>
      <c r="V6" s="29" t="s">
        <v>39</v>
      </c>
      <c r="W6" s="29" t="s">
        <v>55</v>
      </c>
      <c r="X6" s="91">
        <v>46232</v>
      </c>
    </row>
    <row r="7" spans="1:24" ht="96" customHeight="1" x14ac:dyDescent="0.2">
      <c r="A7" s="87">
        <v>6</v>
      </c>
      <c r="B7" s="28" t="s">
        <v>1451</v>
      </c>
      <c r="C7" s="29" t="s">
        <v>1452</v>
      </c>
      <c r="D7" s="29" t="s">
        <v>1453</v>
      </c>
      <c r="E7" s="29" t="s">
        <v>1454</v>
      </c>
      <c r="F7" s="90" t="s">
        <v>1455</v>
      </c>
      <c r="G7" s="29" t="s">
        <v>50</v>
      </c>
      <c r="H7" s="29" t="s">
        <v>37</v>
      </c>
      <c r="I7" s="29" t="s">
        <v>1456</v>
      </c>
      <c r="J7" s="29" t="s">
        <v>1457</v>
      </c>
      <c r="K7" s="29" t="s">
        <v>1430</v>
      </c>
      <c r="L7" s="29" t="s">
        <v>907</v>
      </c>
      <c r="M7" s="99" t="s">
        <v>36</v>
      </c>
      <c r="N7" s="29" t="s">
        <v>1458</v>
      </c>
      <c r="O7" s="29" t="s">
        <v>1459</v>
      </c>
      <c r="P7" s="36" t="s">
        <v>36</v>
      </c>
      <c r="Q7" s="36" t="s">
        <v>36</v>
      </c>
      <c r="R7" s="36" t="s">
        <v>36</v>
      </c>
      <c r="S7" s="36" t="s">
        <v>37</v>
      </c>
      <c r="T7" s="37" t="s">
        <v>37</v>
      </c>
      <c r="U7" s="29" t="s">
        <v>38</v>
      </c>
      <c r="V7" s="29" t="s">
        <v>39</v>
      </c>
      <c r="W7" s="29" t="s">
        <v>55</v>
      </c>
      <c r="X7" s="91">
        <v>46232</v>
      </c>
    </row>
    <row r="8" spans="1:24" ht="96" customHeight="1" x14ac:dyDescent="0.2">
      <c r="A8" s="87">
        <v>7</v>
      </c>
      <c r="B8" s="28" t="s">
        <v>1460</v>
      </c>
      <c r="C8" s="29" t="s">
        <v>1461</v>
      </c>
      <c r="D8" s="29" t="s">
        <v>1462</v>
      </c>
      <c r="E8" s="29" t="s">
        <v>1463</v>
      </c>
      <c r="F8" s="90" t="s">
        <v>1464</v>
      </c>
      <c r="G8" s="29" t="s">
        <v>33</v>
      </c>
      <c r="H8" s="29" t="s">
        <v>36</v>
      </c>
      <c r="I8" s="29" t="s">
        <v>1465</v>
      </c>
      <c r="J8" s="29" t="s">
        <v>1466</v>
      </c>
      <c r="K8" s="29" t="s">
        <v>1421</v>
      </c>
      <c r="L8" s="29" t="s">
        <v>907</v>
      </c>
      <c r="M8" s="99" t="s">
        <v>36</v>
      </c>
      <c r="N8" s="29" t="s">
        <v>1467</v>
      </c>
      <c r="O8" s="29" t="s">
        <v>1468</v>
      </c>
      <c r="P8" s="36" t="s">
        <v>36</v>
      </c>
      <c r="Q8" s="36" t="s">
        <v>36</v>
      </c>
      <c r="R8" s="36" t="s">
        <v>36</v>
      </c>
      <c r="S8" s="36" t="s">
        <v>36</v>
      </c>
      <c r="T8" s="37" t="s">
        <v>37</v>
      </c>
      <c r="U8" s="29" t="s">
        <v>38</v>
      </c>
      <c r="V8" s="29" t="s">
        <v>39</v>
      </c>
      <c r="W8" s="29" t="s">
        <v>55</v>
      </c>
      <c r="X8" s="91">
        <v>46232</v>
      </c>
    </row>
    <row r="9" spans="1:24" ht="96" customHeight="1" x14ac:dyDescent="0.2">
      <c r="A9" s="87">
        <v>8</v>
      </c>
      <c r="B9" s="28" t="s">
        <v>1469</v>
      </c>
      <c r="C9" s="29" t="s">
        <v>1089</v>
      </c>
      <c r="D9" s="29" t="s">
        <v>1470</v>
      </c>
      <c r="E9" s="29" t="s">
        <v>1471</v>
      </c>
      <c r="F9" s="90" t="s">
        <v>1472</v>
      </c>
      <c r="G9" s="29" t="s">
        <v>33</v>
      </c>
      <c r="H9" s="29" t="s">
        <v>36</v>
      </c>
      <c r="I9" s="29" t="s">
        <v>1473</v>
      </c>
      <c r="J9" s="29" t="s">
        <v>1474</v>
      </c>
      <c r="K9" s="29" t="s">
        <v>1430</v>
      </c>
      <c r="L9" s="29" t="s">
        <v>907</v>
      </c>
      <c r="M9" s="99" t="s">
        <v>36</v>
      </c>
      <c r="N9" s="29" t="s">
        <v>1475</v>
      </c>
      <c r="O9" s="29" t="s">
        <v>1476</v>
      </c>
      <c r="P9" s="36" t="s">
        <v>36</v>
      </c>
      <c r="Q9" s="36" t="s">
        <v>36</v>
      </c>
      <c r="R9" s="36" t="s">
        <v>36</v>
      </c>
      <c r="S9" s="36" t="s">
        <v>37</v>
      </c>
      <c r="T9" s="37" t="s">
        <v>37</v>
      </c>
      <c r="U9" s="29" t="s">
        <v>38</v>
      </c>
      <c r="V9" s="29" t="s">
        <v>39</v>
      </c>
      <c r="W9" s="29" t="s">
        <v>55</v>
      </c>
      <c r="X9" s="91">
        <v>46232</v>
      </c>
    </row>
    <row r="10" spans="1:24" ht="96" customHeight="1" x14ac:dyDescent="0.2">
      <c r="A10" s="87">
        <v>9</v>
      </c>
      <c r="B10" s="28" t="s">
        <v>1041</v>
      </c>
      <c r="C10" s="29" t="s">
        <v>1477</v>
      </c>
      <c r="D10" s="29" t="s">
        <v>1478</v>
      </c>
      <c r="E10" s="29" t="s">
        <v>1479</v>
      </c>
      <c r="F10" s="90" t="s">
        <v>1480</v>
      </c>
      <c r="G10" s="29" t="s">
        <v>50</v>
      </c>
      <c r="H10" s="29" t="s">
        <v>36</v>
      </c>
      <c r="I10" s="29" t="s">
        <v>1481</v>
      </c>
      <c r="J10" s="29" t="s">
        <v>1482</v>
      </c>
      <c r="K10" s="29" t="s">
        <v>1430</v>
      </c>
      <c r="L10" s="29" t="s">
        <v>907</v>
      </c>
      <c r="M10" s="99" t="s">
        <v>36</v>
      </c>
      <c r="N10" s="29" t="s">
        <v>1483</v>
      </c>
      <c r="O10" s="29" t="s">
        <v>1484</v>
      </c>
      <c r="P10" s="36" t="s">
        <v>36</v>
      </c>
      <c r="Q10" s="36" t="s">
        <v>36</v>
      </c>
      <c r="R10" s="36" t="s">
        <v>36</v>
      </c>
      <c r="S10" s="36" t="s">
        <v>37</v>
      </c>
      <c r="T10" s="37" t="s">
        <v>37</v>
      </c>
      <c r="U10" s="29" t="s">
        <v>38</v>
      </c>
      <c r="V10" s="29" t="s">
        <v>39</v>
      </c>
      <c r="W10" s="29" t="s">
        <v>55</v>
      </c>
      <c r="X10" s="91">
        <v>46232</v>
      </c>
    </row>
    <row r="11" spans="1:24" ht="96" customHeight="1" x14ac:dyDescent="0.2">
      <c r="A11" s="87">
        <v>10</v>
      </c>
      <c r="B11" s="28" t="s">
        <v>1485</v>
      </c>
      <c r="C11" s="29" t="s">
        <v>389</v>
      </c>
      <c r="D11" s="29" t="s">
        <v>1486</v>
      </c>
      <c r="E11" s="29" t="s">
        <v>1487</v>
      </c>
      <c r="F11" s="90" t="s">
        <v>1488</v>
      </c>
      <c r="G11" s="29" t="s">
        <v>50</v>
      </c>
      <c r="H11" s="29" t="s">
        <v>37</v>
      </c>
      <c r="I11" s="29" t="s">
        <v>1489</v>
      </c>
      <c r="J11" s="29" t="s">
        <v>1490</v>
      </c>
      <c r="K11" s="29" t="s">
        <v>1430</v>
      </c>
      <c r="L11" s="29" t="s">
        <v>907</v>
      </c>
      <c r="M11" s="99" t="s">
        <v>36</v>
      </c>
      <c r="N11" s="29" t="s">
        <v>1491</v>
      </c>
      <c r="O11" s="29" t="s">
        <v>1492</v>
      </c>
      <c r="P11" s="36" t="s">
        <v>36</v>
      </c>
      <c r="Q11" s="36" t="s">
        <v>36</v>
      </c>
      <c r="R11" s="36" t="s">
        <v>36</v>
      </c>
      <c r="S11" s="36" t="s">
        <v>37</v>
      </c>
      <c r="T11" s="37" t="s">
        <v>37</v>
      </c>
      <c r="U11" s="29" t="s">
        <v>38</v>
      </c>
      <c r="V11" s="29" t="s">
        <v>39</v>
      </c>
      <c r="W11" s="29" t="s">
        <v>55</v>
      </c>
      <c r="X11" s="91">
        <v>46232</v>
      </c>
    </row>
    <row r="12" spans="1:24" s="1" customFormat="1" ht="96" customHeight="1" x14ac:dyDescent="0.2">
      <c r="A12" s="87">
        <v>11</v>
      </c>
      <c r="B12" s="28" t="s">
        <v>1493</v>
      </c>
      <c r="C12" s="29" t="s">
        <v>251</v>
      </c>
      <c r="D12" s="29" t="s">
        <v>1494</v>
      </c>
      <c r="E12" s="29" t="s">
        <v>1495</v>
      </c>
      <c r="F12" s="29" t="s">
        <v>1496</v>
      </c>
      <c r="G12" s="29" t="s">
        <v>50</v>
      </c>
      <c r="H12" s="29" t="s">
        <v>36</v>
      </c>
      <c r="I12" s="29" t="s">
        <v>1497</v>
      </c>
      <c r="J12" s="29" t="s">
        <v>1498</v>
      </c>
      <c r="K12" s="29" t="s">
        <v>1430</v>
      </c>
      <c r="L12" s="29" t="s">
        <v>907</v>
      </c>
      <c r="M12" s="99" t="s">
        <v>36</v>
      </c>
      <c r="N12" s="29" t="s">
        <v>1499</v>
      </c>
      <c r="O12" s="29" t="s">
        <v>1500</v>
      </c>
      <c r="P12" s="36" t="s">
        <v>36</v>
      </c>
      <c r="Q12" s="36" t="s">
        <v>36</v>
      </c>
      <c r="R12" s="36" t="s">
        <v>36</v>
      </c>
      <c r="S12" s="36" t="s">
        <v>37</v>
      </c>
      <c r="T12" s="37" t="s">
        <v>37</v>
      </c>
      <c r="U12" s="29" t="s">
        <v>38</v>
      </c>
      <c r="V12" s="29" t="s">
        <v>39</v>
      </c>
      <c r="W12" s="29" t="s">
        <v>55</v>
      </c>
      <c r="X12" s="91">
        <v>46232</v>
      </c>
    </row>
    <row r="13" spans="1:24" s="1" customFormat="1" ht="96" customHeight="1" x14ac:dyDescent="0.2">
      <c r="A13" s="87">
        <v>12</v>
      </c>
      <c r="B13" s="28" t="s">
        <v>1501</v>
      </c>
      <c r="C13" s="29" t="s">
        <v>1502</v>
      </c>
      <c r="D13" s="29" t="s">
        <v>1503</v>
      </c>
      <c r="E13" s="29" t="s">
        <v>1504</v>
      </c>
      <c r="F13" s="29" t="s">
        <v>1505</v>
      </c>
      <c r="G13" s="29" t="s">
        <v>50</v>
      </c>
      <c r="H13" s="29" t="s">
        <v>36</v>
      </c>
      <c r="I13" s="29" t="s">
        <v>1506</v>
      </c>
      <c r="J13" s="29" t="s">
        <v>1507</v>
      </c>
      <c r="K13" s="29" t="s">
        <v>1430</v>
      </c>
      <c r="L13" s="29" t="s">
        <v>907</v>
      </c>
      <c r="M13" s="99" t="s">
        <v>36</v>
      </c>
      <c r="N13" s="29" t="s">
        <v>1508</v>
      </c>
      <c r="O13" s="29" t="s">
        <v>1509</v>
      </c>
      <c r="P13" s="36" t="s">
        <v>36</v>
      </c>
      <c r="Q13" s="36" t="s">
        <v>36</v>
      </c>
      <c r="R13" s="36" t="s">
        <v>36</v>
      </c>
      <c r="S13" s="36" t="s">
        <v>37</v>
      </c>
      <c r="T13" s="37" t="s">
        <v>37</v>
      </c>
      <c r="U13" s="29" t="s">
        <v>38</v>
      </c>
      <c r="V13" s="29" t="s">
        <v>39</v>
      </c>
      <c r="W13" s="29" t="s">
        <v>55</v>
      </c>
      <c r="X13" s="91">
        <v>46232</v>
      </c>
    </row>
    <row r="14" spans="1:24" s="1" customFormat="1" ht="96" customHeight="1" x14ac:dyDescent="0.2">
      <c r="A14" s="87">
        <v>13</v>
      </c>
      <c r="B14" s="28" t="s">
        <v>1510</v>
      </c>
      <c r="C14" s="29" t="s">
        <v>1511</v>
      </c>
      <c r="D14" s="29" t="s">
        <v>1512</v>
      </c>
      <c r="E14" s="29" t="s">
        <v>1513</v>
      </c>
      <c r="F14" s="90" t="s">
        <v>1514</v>
      </c>
      <c r="G14" s="29" t="s">
        <v>50</v>
      </c>
      <c r="H14" s="29" t="s">
        <v>37</v>
      </c>
      <c r="I14" s="29" t="s">
        <v>1515</v>
      </c>
      <c r="J14" s="29" t="s">
        <v>1516</v>
      </c>
      <c r="K14" s="29" t="s">
        <v>1430</v>
      </c>
      <c r="L14" s="29" t="s">
        <v>907</v>
      </c>
      <c r="M14" s="99" t="s">
        <v>36</v>
      </c>
      <c r="N14" s="29" t="s">
        <v>1517</v>
      </c>
      <c r="O14" s="29" t="s">
        <v>1518</v>
      </c>
      <c r="P14" s="36" t="s">
        <v>36</v>
      </c>
      <c r="Q14" s="36" t="s">
        <v>36</v>
      </c>
      <c r="R14" s="36" t="s">
        <v>36</v>
      </c>
      <c r="S14" s="36" t="s">
        <v>37</v>
      </c>
      <c r="T14" s="37" t="s">
        <v>37</v>
      </c>
      <c r="U14" s="29" t="s">
        <v>38</v>
      </c>
      <c r="V14" s="29" t="s">
        <v>39</v>
      </c>
      <c r="W14" s="29" t="s">
        <v>55</v>
      </c>
      <c r="X14" s="91">
        <v>46232</v>
      </c>
    </row>
    <row r="15" spans="1:24" s="1" customFormat="1" ht="96" customHeight="1" x14ac:dyDescent="0.2">
      <c r="A15" s="87">
        <v>14</v>
      </c>
      <c r="B15" s="28" t="s">
        <v>1519</v>
      </c>
      <c r="C15" s="29" t="s">
        <v>1520</v>
      </c>
      <c r="D15" s="29" t="s">
        <v>1521</v>
      </c>
      <c r="E15" s="29" t="s">
        <v>1417</v>
      </c>
      <c r="F15" s="29" t="s">
        <v>1522</v>
      </c>
      <c r="G15" s="29" t="s">
        <v>50</v>
      </c>
      <c r="H15" s="29" t="s">
        <v>37</v>
      </c>
      <c r="I15" s="29" t="s">
        <v>1523</v>
      </c>
      <c r="J15" s="29" t="s">
        <v>1524</v>
      </c>
      <c r="K15" s="29" t="s">
        <v>1525</v>
      </c>
      <c r="L15" s="29" t="s">
        <v>907</v>
      </c>
      <c r="M15" s="99" t="s">
        <v>36</v>
      </c>
      <c r="N15" s="29" t="s">
        <v>1526</v>
      </c>
      <c r="O15" s="29" t="s">
        <v>1527</v>
      </c>
      <c r="P15" s="36" t="s">
        <v>36</v>
      </c>
      <c r="Q15" s="36" t="s">
        <v>36</v>
      </c>
      <c r="R15" s="36" t="s">
        <v>36</v>
      </c>
      <c r="S15" s="36" t="s">
        <v>36</v>
      </c>
      <c r="T15" s="37" t="s">
        <v>37</v>
      </c>
      <c r="U15" s="29" t="s">
        <v>38</v>
      </c>
      <c r="V15" s="29" t="s">
        <v>39</v>
      </c>
      <c r="W15" s="29" t="s">
        <v>55</v>
      </c>
      <c r="X15" s="91">
        <v>46232</v>
      </c>
    </row>
    <row r="16" spans="1:24" s="1" customFormat="1" ht="96" customHeight="1" x14ac:dyDescent="0.2">
      <c r="A16" s="87">
        <v>15</v>
      </c>
      <c r="B16" s="28" t="s">
        <v>1528</v>
      </c>
      <c r="C16" s="29" t="s">
        <v>644</v>
      </c>
      <c r="D16" s="29" t="s">
        <v>1529</v>
      </c>
      <c r="E16" s="29" t="s">
        <v>1530</v>
      </c>
      <c r="F16" s="90" t="s">
        <v>1531</v>
      </c>
      <c r="G16" s="29" t="s">
        <v>50</v>
      </c>
      <c r="H16" s="29" t="s">
        <v>36</v>
      </c>
      <c r="I16" s="29" t="s">
        <v>1532</v>
      </c>
      <c r="J16" s="29" t="s">
        <v>1533</v>
      </c>
      <c r="K16" s="29" t="s">
        <v>363</v>
      </c>
      <c r="L16" s="29" t="s">
        <v>1216</v>
      </c>
      <c r="M16" s="99" t="s">
        <v>36</v>
      </c>
      <c r="N16" s="29" t="s">
        <v>1534</v>
      </c>
      <c r="O16" s="29" t="s">
        <v>1535</v>
      </c>
      <c r="P16" s="36" t="s">
        <v>36</v>
      </c>
      <c r="Q16" s="36" t="s">
        <v>36</v>
      </c>
      <c r="R16" s="36" t="s">
        <v>36</v>
      </c>
      <c r="S16" s="36" t="s">
        <v>36</v>
      </c>
      <c r="T16" s="37" t="s">
        <v>37</v>
      </c>
      <c r="U16" s="29" t="s">
        <v>38</v>
      </c>
      <c r="V16" s="29" t="s">
        <v>39</v>
      </c>
      <c r="W16" s="29" t="s">
        <v>55</v>
      </c>
      <c r="X16" s="91">
        <v>46232</v>
      </c>
    </row>
    <row r="17" spans="1:24" s="1" customFormat="1" ht="96" customHeight="1" x14ac:dyDescent="0.2">
      <c r="A17" s="87">
        <v>16</v>
      </c>
      <c r="B17" s="28" t="s">
        <v>399</v>
      </c>
      <c r="C17" s="29" t="s">
        <v>1536</v>
      </c>
      <c r="D17" s="29" t="s">
        <v>1537</v>
      </c>
      <c r="E17" s="29" t="s">
        <v>1538</v>
      </c>
      <c r="F17" s="90" t="s">
        <v>1539</v>
      </c>
      <c r="G17" s="29" t="s">
        <v>33</v>
      </c>
      <c r="H17" s="29" t="s">
        <v>36</v>
      </c>
      <c r="I17" s="29" t="s">
        <v>1540</v>
      </c>
      <c r="J17" s="29" t="s">
        <v>1541</v>
      </c>
      <c r="K17" s="29" t="s">
        <v>1284</v>
      </c>
      <c r="L17" s="29" t="s">
        <v>1216</v>
      </c>
      <c r="M17" s="99" t="s">
        <v>36</v>
      </c>
      <c r="N17" s="29" t="s">
        <v>1542</v>
      </c>
      <c r="O17" s="29" t="s">
        <v>1543</v>
      </c>
      <c r="P17" s="36" t="s">
        <v>36</v>
      </c>
      <c r="Q17" s="36" t="s">
        <v>37</v>
      </c>
      <c r="R17" s="37" t="s">
        <v>37</v>
      </c>
      <c r="S17" s="36" t="s">
        <v>36</v>
      </c>
      <c r="T17" s="37" t="s">
        <v>37</v>
      </c>
      <c r="U17" s="29" t="s">
        <v>38</v>
      </c>
      <c r="V17" s="29" t="s">
        <v>39</v>
      </c>
      <c r="W17" s="29" t="s">
        <v>55</v>
      </c>
      <c r="X17" s="91">
        <v>46232</v>
      </c>
    </row>
    <row r="18" spans="1:24" ht="96" customHeight="1" x14ac:dyDescent="0.2">
      <c r="A18" s="87">
        <v>17</v>
      </c>
      <c r="B18" s="28" t="s">
        <v>1544</v>
      </c>
      <c r="C18" s="29" t="s">
        <v>1545</v>
      </c>
      <c r="D18" s="29" t="s">
        <v>1546</v>
      </c>
      <c r="E18" s="29" t="s">
        <v>466</v>
      </c>
      <c r="F18" s="90" t="s">
        <v>1547</v>
      </c>
      <c r="G18" s="29" t="s">
        <v>33</v>
      </c>
      <c r="H18" s="29" t="s">
        <v>36</v>
      </c>
      <c r="I18" s="29" t="s">
        <v>1548</v>
      </c>
      <c r="J18" s="29" t="s">
        <v>1549</v>
      </c>
      <c r="K18" s="29" t="s">
        <v>1284</v>
      </c>
      <c r="L18" s="29" t="s">
        <v>1216</v>
      </c>
      <c r="M18" s="99" t="s">
        <v>36</v>
      </c>
      <c r="N18" s="29" t="s">
        <v>1550</v>
      </c>
      <c r="O18" s="29" t="s">
        <v>1551</v>
      </c>
      <c r="P18" s="36" t="s">
        <v>36</v>
      </c>
      <c r="Q18" s="36" t="s">
        <v>37</v>
      </c>
      <c r="R18" s="37" t="s">
        <v>37</v>
      </c>
      <c r="S18" s="36" t="s">
        <v>36</v>
      </c>
      <c r="T18" s="37" t="s">
        <v>37</v>
      </c>
      <c r="U18" s="29" t="s">
        <v>38</v>
      </c>
      <c r="V18" s="29" t="s">
        <v>39</v>
      </c>
      <c r="W18" s="29" t="s">
        <v>55</v>
      </c>
      <c r="X18" s="91">
        <v>46232</v>
      </c>
    </row>
    <row r="19" spans="1:24" ht="96" customHeight="1" x14ac:dyDescent="0.2">
      <c r="A19" s="87">
        <v>18</v>
      </c>
      <c r="B19" s="29" t="s">
        <v>1552</v>
      </c>
      <c r="C19" s="29" t="s">
        <v>1553</v>
      </c>
      <c r="D19" s="29" t="s">
        <v>1554</v>
      </c>
      <c r="E19" s="29" t="s">
        <v>81</v>
      </c>
      <c r="F19" s="90" t="s">
        <v>1555</v>
      </c>
      <c r="G19" s="29" t="s">
        <v>33</v>
      </c>
      <c r="H19" s="29" t="s">
        <v>36</v>
      </c>
      <c r="I19" s="29" t="s">
        <v>1556</v>
      </c>
      <c r="J19" s="29" t="s">
        <v>1557</v>
      </c>
      <c r="K19" s="29" t="s">
        <v>1558</v>
      </c>
      <c r="L19" s="29" t="s">
        <v>907</v>
      </c>
      <c r="M19" s="99" t="s">
        <v>36</v>
      </c>
      <c r="N19" s="29" t="s">
        <v>1559</v>
      </c>
      <c r="O19" s="29" t="s">
        <v>1560</v>
      </c>
      <c r="P19" s="36" t="s">
        <v>36</v>
      </c>
      <c r="Q19" s="36" t="s">
        <v>37</v>
      </c>
      <c r="R19" s="37" t="s">
        <v>37</v>
      </c>
      <c r="S19" s="36" t="s">
        <v>37</v>
      </c>
      <c r="T19" s="37" t="s">
        <v>37</v>
      </c>
      <c r="U19" s="29" t="s">
        <v>38</v>
      </c>
      <c r="V19" s="29" t="s">
        <v>39</v>
      </c>
      <c r="W19" s="29" t="s">
        <v>55</v>
      </c>
      <c r="X19" s="91">
        <v>46232</v>
      </c>
    </row>
    <row r="20" spans="1:24" ht="96" customHeight="1" x14ac:dyDescent="0.2">
      <c r="A20" s="87">
        <v>19</v>
      </c>
      <c r="B20" s="29" t="s">
        <v>1561</v>
      </c>
      <c r="C20" s="29" t="s">
        <v>408</v>
      </c>
      <c r="D20" s="29" t="s">
        <v>1562</v>
      </c>
      <c r="E20" s="29" t="s">
        <v>1563</v>
      </c>
      <c r="F20" s="90" t="s">
        <v>1564</v>
      </c>
      <c r="G20" s="29" t="s">
        <v>33</v>
      </c>
      <c r="H20" s="29" t="s">
        <v>36</v>
      </c>
      <c r="I20" s="29" t="s">
        <v>1565</v>
      </c>
      <c r="J20" s="29" t="s">
        <v>1566</v>
      </c>
      <c r="K20" s="29" t="s">
        <v>1242</v>
      </c>
      <c r="L20" s="29" t="s">
        <v>1216</v>
      </c>
      <c r="M20" s="99" t="s">
        <v>36</v>
      </c>
      <c r="N20" s="29" t="s">
        <v>1567</v>
      </c>
      <c r="O20" s="29" t="s">
        <v>1568</v>
      </c>
      <c r="P20" s="36" t="s">
        <v>36</v>
      </c>
      <c r="Q20" s="36" t="s">
        <v>37</v>
      </c>
      <c r="R20" s="36" t="s">
        <v>36</v>
      </c>
      <c r="S20" s="36" t="s">
        <v>36</v>
      </c>
      <c r="T20" s="37" t="s">
        <v>37</v>
      </c>
      <c r="U20" s="29" t="s">
        <v>38</v>
      </c>
      <c r="V20" s="29" t="s">
        <v>39</v>
      </c>
      <c r="W20" s="29" t="s">
        <v>55</v>
      </c>
      <c r="X20" s="91">
        <v>46232</v>
      </c>
    </row>
    <row r="21" spans="1:24" ht="16" x14ac:dyDescent="0.2">
      <c r="A21" s="8"/>
      <c r="B21" s="12"/>
      <c r="C21" s="11"/>
      <c r="D21" s="11"/>
      <c r="E21" s="11"/>
      <c r="F21" s="10"/>
      <c r="G21" s="11"/>
      <c r="H21" s="11"/>
      <c r="I21" s="11"/>
      <c r="J21" s="11"/>
      <c r="K21" s="11"/>
      <c r="L21" s="11"/>
    </row>
    <row r="22" spans="1:24" ht="16" x14ac:dyDescent="0.2">
      <c r="A22" s="8"/>
      <c r="B22" s="12"/>
      <c r="C22" s="11"/>
      <c r="D22" s="11"/>
      <c r="E22" s="11"/>
      <c r="F22" s="10"/>
      <c r="G22" s="11"/>
      <c r="H22" s="11"/>
      <c r="I22" s="11"/>
      <c r="J22" s="11"/>
      <c r="K22" s="11"/>
      <c r="L22" s="11"/>
    </row>
    <row r="23" spans="1:24" ht="16" x14ac:dyDescent="0.2">
      <c r="A23" s="8"/>
      <c r="B23" s="12"/>
      <c r="C23" s="11"/>
      <c r="D23" s="11"/>
      <c r="E23" s="11"/>
      <c r="F23" s="10"/>
      <c r="G23" s="11"/>
      <c r="H23" s="11"/>
      <c r="I23" s="11"/>
      <c r="J23" s="11"/>
      <c r="K23" s="11"/>
      <c r="L23" s="11"/>
    </row>
    <row r="24" spans="1:24" ht="16" x14ac:dyDescent="0.2">
      <c r="A24" s="8"/>
      <c r="B24" s="12"/>
      <c r="C24" s="11"/>
      <c r="D24" s="11"/>
      <c r="E24" s="11"/>
      <c r="F24" s="10"/>
      <c r="G24" s="11"/>
      <c r="H24" s="11"/>
      <c r="I24" s="11"/>
      <c r="J24" s="11"/>
      <c r="K24" s="11"/>
      <c r="L24" s="11"/>
    </row>
    <row r="25" spans="1:24" ht="16" x14ac:dyDescent="0.2">
      <c r="A25" s="8"/>
      <c r="B25" s="12"/>
      <c r="C25" s="11"/>
      <c r="D25" s="11"/>
      <c r="E25" s="11"/>
      <c r="F25" s="10"/>
      <c r="G25" s="11"/>
      <c r="H25" s="11"/>
      <c r="I25" s="11"/>
      <c r="J25" s="11"/>
      <c r="K25" s="11"/>
      <c r="L25" s="11"/>
    </row>
    <row r="26" spans="1:24" ht="16" x14ac:dyDescent="0.2">
      <c r="A26" s="8"/>
      <c r="B26" s="12"/>
      <c r="C26" s="11"/>
      <c r="D26" s="11"/>
      <c r="E26" s="11"/>
      <c r="F26" s="10"/>
      <c r="G26" s="11"/>
      <c r="H26" s="11"/>
      <c r="I26" s="11"/>
      <c r="J26" s="11"/>
      <c r="K26" s="11"/>
      <c r="L26" s="11"/>
    </row>
    <row r="27" spans="1:24" ht="16" x14ac:dyDescent="0.2">
      <c r="A27" s="8"/>
      <c r="B27" s="12"/>
      <c r="C27" s="11"/>
      <c r="D27" s="11"/>
      <c r="E27" s="11"/>
      <c r="F27" s="10"/>
      <c r="G27" s="11"/>
      <c r="H27" s="11"/>
      <c r="I27" s="11"/>
      <c r="J27" s="11"/>
      <c r="K27" s="11"/>
      <c r="L27" s="11"/>
    </row>
    <row r="28" spans="1:24" ht="16" x14ac:dyDescent="0.2">
      <c r="A28" s="8"/>
      <c r="B28" s="12"/>
      <c r="C28" s="11"/>
      <c r="D28" s="11"/>
      <c r="E28" s="11"/>
      <c r="F28" s="10"/>
      <c r="G28" s="11"/>
      <c r="H28" s="11"/>
      <c r="I28" s="11"/>
      <c r="J28" s="11"/>
      <c r="K28" s="11"/>
      <c r="L28" s="11"/>
    </row>
    <row r="29" spans="1:24" ht="16" x14ac:dyDescent="0.2">
      <c r="A29" s="8"/>
      <c r="B29" s="12"/>
      <c r="C29" s="11"/>
      <c r="D29" s="11"/>
      <c r="E29" s="11"/>
      <c r="F29" s="10"/>
      <c r="G29" s="11"/>
      <c r="H29" s="11"/>
      <c r="I29" s="11"/>
      <c r="J29" s="11"/>
      <c r="K29" s="11"/>
      <c r="L29" s="11"/>
    </row>
    <row r="30" spans="1:24" ht="16" x14ac:dyDescent="0.2">
      <c r="A30" s="8"/>
      <c r="B30" s="12"/>
      <c r="C30" s="11"/>
      <c r="D30" s="11"/>
      <c r="E30" s="11"/>
      <c r="F30" s="10"/>
      <c r="G30" s="11"/>
      <c r="H30" s="11"/>
      <c r="I30" s="11"/>
      <c r="J30" s="11"/>
      <c r="K30" s="11"/>
      <c r="L30" s="11"/>
    </row>
    <row r="31" spans="1:24" ht="16" x14ac:dyDescent="0.2">
      <c r="A31" s="8"/>
      <c r="B31" s="12"/>
      <c r="C31" s="11"/>
      <c r="D31" s="11"/>
      <c r="E31" s="11"/>
      <c r="F31" s="10"/>
      <c r="G31" s="11"/>
      <c r="H31" s="11"/>
      <c r="I31" s="11"/>
      <c r="J31" s="11"/>
      <c r="K31" s="11"/>
      <c r="L31" s="11"/>
    </row>
    <row r="32" spans="1:24" ht="16" x14ac:dyDescent="0.2">
      <c r="A32" s="8"/>
      <c r="B32" s="12"/>
      <c r="C32" s="11"/>
      <c r="D32" s="11"/>
      <c r="E32" s="11"/>
      <c r="F32" s="10"/>
      <c r="G32" s="11"/>
      <c r="H32" s="11"/>
      <c r="I32" s="11"/>
      <c r="J32" s="11"/>
      <c r="K32" s="11"/>
      <c r="L32" s="11"/>
    </row>
    <row r="33" spans="1:12" ht="16" x14ac:dyDescent="0.2">
      <c r="A33" s="8"/>
      <c r="B33" s="12"/>
      <c r="C33" s="11"/>
      <c r="D33" s="11"/>
      <c r="E33" s="11"/>
      <c r="F33" s="10"/>
      <c r="G33" s="11"/>
      <c r="H33" s="11"/>
      <c r="I33" s="11"/>
      <c r="J33" s="11"/>
      <c r="K33" s="11"/>
      <c r="L33" s="11"/>
    </row>
    <row r="34" spans="1:12" ht="16" x14ac:dyDescent="0.2">
      <c r="A34" s="8"/>
      <c r="B34" s="12"/>
      <c r="C34" s="11"/>
      <c r="D34" s="11"/>
      <c r="E34" s="11"/>
      <c r="F34" s="10"/>
      <c r="G34" s="11"/>
      <c r="H34" s="11"/>
      <c r="I34" s="11"/>
      <c r="J34" s="11"/>
      <c r="K34" s="11"/>
      <c r="L34" s="11"/>
    </row>
    <row r="35" spans="1:12" ht="16" x14ac:dyDescent="0.2">
      <c r="A35" s="8"/>
      <c r="B35" s="12"/>
      <c r="C35" s="11"/>
      <c r="D35" s="11"/>
      <c r="E35" s="11"/>
      <c r="F35" s="10"/>
      <c r="G35" s="11"/>
      <c r="H35" s="11"/>
      <c r="I35" s="11"/>
      <c r="J35" s="11"/>
      <c r="K35" s="11"/>
      <c r="L35" s="11"/>
    </row>
    <row r="36" spans="1:12" ht="16" x14ac:dyDescent="0.2">
      <c r="A36" s="8"/>
      <c r="B36" s="12"/>
      <c r="C36" s="11"/>
      <c r="D36" s="11"/>
      <c r="E36" s="11"/>
      <c r="F36" s="10"/>
      <c r="G36" s="11"/>
      <c r="H36" s="11"/>
      <c r="I36" s="11"/>
      <c r="J36" s="11"/>
      <c r="K36" s="11"/>
      <c r="L36" s="11"/>
    </row>
    <row r="37" spans="1:12" ht="16" x14ac:dyDescent="0.2">
      <c r="A37" s="8"/>
      <c r="B37" s="12"/>
      <c r="C37" s="11"/>
      <c r="D37" s="11"/>
      <c r="E37" s="11"/>
      <c r="F37" s="10"/>
      <c r="G37" s="11"/>
      <c r="H37" s="11"/>
      <c r="I37" s="11"/>
      <c r="J37" s="11"/>
      <c r="K37" s="11"/>
      <c r="L37" s="11"/>
    </row>
    <row r="38" spans="1:12" ht="16" x14ac:dyDescent="0.2">
      <c r="A38" s="8"/>
      <c r="B38" s="12"/>
      <c r="C38" s="11"/>
      <c r="D38" s="11"/>
      <c r="E38" s="11"/>
      <c r="F38" s="10"/>
      <c r="G38" s="11"/>
      <c r="H38" s="11"/>
      <c r="I38" s="11"/>
      <c r="J38" s="11"/>
      <c r="K38" s="11"/>
      <c r="L38" s="11"/>
    </row>
    <row r="39" spans="1:12" ht="16" x14ac:dyDescent="0.2">
      <c r="A39" s="8"/>
      <c r="B39" s="12"/>
      <c r="C39" s="11"/>
      <c r="D39" s="11"/>
      <c r="E39" s="11"/>
      <c r="F39" s="10"/>
      <c r="G39" s="11"/>
      <c r="H39" s="11"/>
      <c r="I39" s="11"/>
      <c r="J39" s="11"/>
      <c r="K39" s="11"/>
      <c r="L39" s="11"/>
    </row>
    <row r="40" spans="1:12" ht="16" x14ac:dyDescent="0.2">
      <c r="A40" s="8"/>
      <c r="B40" s="12"/>
      <c r="C40" s="11"/>
      <c r="D40" s="11"/>
      <c r="E40" s="11"/>
      <c r="F40" s="10"/>
      <c r="G40" s="11"/>
      <c r="H40" s="11"/>
      <c r="I40" s="11"/>
      <c r="J40" s="11"/>
      <c r="K40" s="11"/>
      <c r="L40" s="11"/>
    </row>
    <row r="41" spans="1:12" ht="16" x14ac:dyDescent="0.2">
      <c r="A41" s="8"/>
      <c r="B41" s="12"/>
      <c r="C41" s="11"/>
      <c r="D41" s="11"/>
      <c r="E41" s="11"/>
      <c r="F41" s="10"/>
      <c r="G41" s="11"/>
      <c r="H41" s="11"/>
      <c r="I41" s="11"/>
      <c r="J41" s="11"/>
      <c r="K41" s="11"/>
      <c r="L41" s="11"/>
    </row>
    <row r="42" spans="1:12" ht="16" x14ac:dyDescent="0.2">
      <c r="A42" s="8"/>
      <c r="B42" s="12"/>
      <c r="C42" s="11"/>
      <c r="D42" s="11"/>
      <c r="E42" s="11"/>
      <c r="F42" s="10"/>
      <c r="G42" s="11"/>
      <c r="H42" s="11"/>
      <c r="I42" s="11"/>
      <c r="J42" s="11"/>
      <c r="K42" s="11"/>
      <c r="L42" s="11"/>
    </row>
    <row r="43" spans="1:12" ht="16" x14ac:dyDescent="0.2">
      <c r="A43" s="8"/>
      <c r="B43" s="12"/>
      <c r="C43" s="11"/>
      <c r="D43" s="11"/>
      <c r="E43" s="11"/>
      <c r="F43" s="10"/>
      <c r="G43" s="11"/>
      <c r="H43" s="11"/>
      <c r="I43" s="11"/>
      <c r="J43" s="11"/>
      <c r="K43" s="11"/>
      <c r="L43" s="11"/>
    </row>
    <row r="44" spans="1:12" ht="16" x14ac:dyDescent="0.2">
      <c r="A44" s="8"/>
      <c r="B44" s="12"/>
      <c r="C44" s="11"/>
      <c r="D44" s="11"/>
      <c r="E44" s="11"/>
      <c r="F44" s="10"/>
      <c r="G44" s="11"/>
      <c r="H44" s="11"/>
      <c r="I44" s="11"/>
      <c r="J44" s="11"/>
      <c r="K44" s="11"/>
      <c r="L44" s="11"/>
    </row>
    <row r="45" spans="1:12" ht="16" x14ac:dyDescent="0.2">
      <c r="A45" s="8"/>
      <c r="B45" s="12"/>
      <c r="C45" s="11"/>
      <c r="D45" s="11"/>
      <c r="E45" s="11"/>
      <c r="F45" s="10"/>
      <c r="G45" s="11"/>
      <c r="H45" s="11"/>
      <c r="I45" s="11"/>
      <c r="J45" s="11"/>
      <c r="K45" s="11"/>
      <c r="L45" s="11"/>
    </row>
    <row r="46" spans="1:12" ht="16" x14ac:dyDescent="0.2">
      <c r="A46" s="8"/>
      <c r="B46" s="12"/>
      <c r="C46" s="11"/>
      <c r="D46" s="11"/>
      <c r="E46" s="11"/>
      <c r="F46" s="10"/>
      <c r="G46" s="11"/>
      <c r="H46" s="11"/>
      <c r="I46" s="11"/>
      <c r="J46" s="11"/>
      <c r="K46" s="11"/>
      <c r="L46" s="11"/>
    </row>
    <row r="47" spans="1:12" ht="16" x14ac:dyDescent="0.2">
      <c r="A47" s="8"/>
      <c r="B47" s="12"/>
      <c r="C47" s="11"/>
      <c r="D47" s="11"/>
      <c r="E47" s="11"/>
      <c r="F47" s="10"/>
      <c r="G47" s="11"/>
      <c r="H47" s="11"/>
      <c r="I47" s="11"/>
      <c r="J47" s="11"/>
      <c r="K47" s="11"/>
      <c r="L47" s="11"/>
    </row>
    <row r="48" spans="1:12" ht="16" x14ac:dyDescent="0.2">
      <c r="A48" s="8"/>
      <c r="B48" s="12"/>
      <c r="C48" s="11"/>
      <c r="D48" s="11"/>
      <c r="E48" s="11"/>
      <c r="F48" s="10"/>
      <c r="G48" s="11"/>
      <c r="H48" s="11"/>
      <c r="I48" s="11"/>
      <c r="J48" s="11"/>
      <c r="K48" s="11"/>
      <c r="L48" s="11"/>
    </row>
    <row r="49" spans="1:12" ht="16" x14ac:dyDescent="0.2">
      <c r="A49" s="8"/>
      <c r="B49" s="12"/>
      <c r="C49" s="11"/>
      <c r="D49" s="11"/>
      <c r="E49" s="11"/>
      <c r="F49" s="10"/>
      <c r="G49" s="11"/>
      <c r="H49" s="11"/>
      <c r="I49" s="11"/>
      <c r="J49" s="11"/>
      <c r="K49" s="11"/>
      <c r="L49" s="11"/>
    </row>
    <row r="50" spans="1:12" ht="16" x14ac:dyDescent="0.2">
      <c r="A50" s="8"/>
      <c r="B50" s="12"/>
      <c r="C50" s="11"/>
      <c r="D50" s="11"/>
      <c r="E50" s="11"/>
      <c r="F50" s="10"/>
      <c r="G50" s="11"/>
      <c r="H50" s="11"/>
      <c r="I50" s="11"/>
      <c r="J50" s="11"/>
      <c r="K50" s="11"/>
      <c r="L50" s="11"/>
    </row>
    <row r="51" spans="1:12" ht="16" x14ac:dyDescent="0.2">
      <c r="A51" s="8"/>
      <c r="B51" s="12"/>
      <c r="C51" s="11"/>
      <c r="D51" s="11"/>
      <c r="E51" s="11"/>
      <c r="F51" s="10"/>
      <c r="G51" s="11"/>
      <c r="H51" s="11"/>
      <c r="I51" s="11"/>
      <c r="J51" s="11"/>
      <c r="K51" s="11"/>
      <c r="L51" s="11"/>
    </row>
    <row r="52" spans="1:12" ht="16" x14ac:dyDescent="0.2">
      <c r="A52" s="8"/>
      <c r="B52" s="12"/>
      <c r="C52" s="11"/>
      <c r="D52" s="11"/>
      <c r="E52" s="11"/>
      <c r="F52" s="10"/>
      <c r="G52" s="11"/>
      <c r="H52" s="11"/>
      <c r="I52" s="11"/>
      <c r="J52" s="11"/>
      <c r="K52" s="11"/>
      <c r="L52" s="11"/>
    </row>
    <row r="53" spans="1:12" ht="16" x14ac:dyDescent="0.2">
      <c r="A53" s="8"/>
      <c r="B53" s="12"/>
      <c r="C53" s="11"/>
      <c r="D53" s="11"/>
      <c r="E53" s="11"/>
      <c r="F53" s="10"/>
      <c r="G53" s="11"/>
      <c r="H53" s="11"/>
      <c r="I53" s="11"/>
      <c r="J53" s="11"/>
      <c r="K53" s="11"/>
      <c r="L53" s="11"/>
    </row>
    <row r="54" spans="1:12" ht="16" x14ac:dyDescent="0.2">
      <c r="A54" s="8"/>
      <c r="B54" s="12"/>
      <c r="C54" s="11"/>
      <c r="D54" s="11"/>
      <c r="E54" s="11"/>
      <c r="F54" s="10"/>
      <c r="G54" s="11"/>
      <c r="H54" s="11"/>
      <c r="I54" s="11"/>
      <c r="J54" s="11"/>
      <c r="K54" s="11"/>
      <c r="L54" s="11"/>
    </row>
    <row r="55" spans="1:12" ht="16" x14ac:dyDescent="0.2">
      <c r="A55" s="8"/>
      <c r="B55" s="12"/>
      <c r="C55" s="11"/>
      <c r="D55" s="11"/>
      <c r="E55" s="11"/>
      <c r="F55" s="10"/>
      <c r="G55" s="11"/>
      <c r="H55" s="11"/>
      <c r="I55" s="11"/>
      <c r="J55" s="11"/>
      <c r="K55" s="11"/>
      <c r="L55" s="11"/>
    </row>
    <row r="56" spans="1:12" ht="16" x14ac:dyDescent="0.2">
      <c r="A56" s="8"/>
      <c r="B56" s="12"/>
      <c r="C56" s="11"/>
      <c r="D56" s="11"/>
      <c r="E56" s="11"/>
      <c r="F56" s="10"/>
      <c r="G56" s="11"/>
      <c r="H56" s="11"/>
      <c r="I56" s="11"/>
      <c r="J56" s="11"/>
      <c r="K56" s="11"/>
      <c r="L56" s="11"/>
    </row>
    <row r="57" spans="1:12" ht="16" x14ac:dyDescent="0.2">
      <c r="A57" s="8"/>
      <c r="B57" s="12"/>
      <c r="C57" s="11"/>
      <c r="D57" s="11"/>
      <c r="E57" s="11"/>
      <c r="F57" s="10"/>
      <c r="G57" s="11"/>
      <c r="H57" s="11"/>
      <c r="I57" s="11"/>
      <c r="J57" s="11"/>
      <c r="K57" s="11"/>
      <c r="L57" s="11"/>
    </row>
    <row r="58" spans="1:12" ht="16" x14ac:dyDescent="0.2">
      <c r="A58" s="8"/>
      <c r="B58" s="12"/>
      <c r="C58" s="11"/>
      <c r="D58" s="11"/>
      <c r="E58" s="11"/>
      <c r="F58" s="10"/>
      <c r="G58" s="11"/>
      <c r="H58" s="11"/>
      <c r="I58" s="11"/>
      <c r="J58" s="11"/>
      <c r="K58" s="11"/>
      <c r="L58" s="11"/>
    </row>
    <row r="59" spans="1:12" ht="16" x14ac:dyDescent="0.2">
      <c r="A59" s="8"/>
      <c r="B59" s="12"/>
      <c r="C59" s="11"/>
      <c r="D59" s="11"/>
      <c r="E59" s="11"/>
      <c r="F59" s="10"/>
      <c r="G59" s="11"/>
      <c r="H59" s="11"/>
      <c r="I59" s="11"/>
      <c r="J59" s="11"/>
      <c r="K59" s="11"/>
      <c r="L59" s="11"/>
    </row>
    <row r="60" spans="1:12" ht="16" x14ac:dyDescent="0.2">
      <c r="A60" s="8"/>
    </row>
    <row r="61" spans="1:12" ht="16" x14ac:dyDescent="0.2">
      <c r="A61" s="8"/>
    </row>
  </sheetData>
  <mergeCells count="1">
    <mergeCell ref="M1:Q1"/>
  </mergeCells>
  <dataValidations count="6">
    <dataValidation type="list" sqref="G2:G499" xr:uid="{00000000-0002-0000-0400-000000000000}">
      <formula1>"Explicit,Implicit,Adjacent,Unknown"</formula1>
    </dataValidation>
    <dataValidation type="list" sqref="H2:H499 P2:T499 M2:M499" xr:uid="{00000000-0002-0000-0400-000001000000}">
      <formula1>"Yes,No"</formula1>
    </dataValidation>
    <dataValidation type="list" sqref="L2:L499" xr:uid="{00000000-0002-0000-0400-000002000000}">
      <formula1>"ITE,CPD,Both,Neither"</formula1>
    </dataValidation>
    <dataValidation type="list" sqref="U2:U499" xr:uid="{00000000-0002-0000-0400-000009000000}">
      <formula1>"MS Forms,Email,Official Website,Desk Research,Provider Communication"</formula1>
    </dataValidation>
    <dataValidation type="list" sqref="V2:V499" xr:uid="{00000000-0002-0000-0400-00000A000000}">
      <formula1>"Provider validated,Official website verified,Partially verified,Awaiting verification,Needs clarification"</formula1>
    </dataValidation>
    <dataValidation type="list" sqref="W2:W499" xr:uid="{00000000-0002-0000-0400-00000B000000}">
      <formula1>"Active,Transitioning,Historical,Unknown"</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9E60E-F5F1-AC4D-A982-4900E87D5946}">
  <dimension ref="A1:AY192"/>
  <sheetViews>
    <sheetView tabSelected="1" zoomScale="68" zoomScaleNormal="100" workbookViewId="0">
      <selection activeCell="J180" sqref="J180"/>
    </sheetView>
  </sheetViews>
  <sheetFormatPr baseColWidth="10" defaultColWidth="11.5" defaultRowHeight="15" x14ac:dyDescent="0.2"/>
  <cols>
    <col min="1" max="1" width="26.83203125" style="5" customWidth="1"/>
    <col min="2" max="2" width="21.6640625" customWidth="1"/>
    <col min="3" max="3" width="22.33203125" customWidth="1"/>
    <col min="4" max="4" width="20.33203125" customWidth="1"/>
    <col min="5" max="5" width="32.6640625" customWidth="1"/>
    <col min="6" max="6" width="35.1640625" customWidth="1"/>
    <col min="7" max="9" width="25.6640625" customWidth="1"/>
    <col min="10" max="10" width="31.1640625" customWidth="1"/>
    <col min="11" max="11" width="33.5" customWidth="1"/>
    <col min="12" max="12" width="25.6640625" customWidth="1"/>
    <col min="13" max="13" width="27.6640625" customWidth="1"/>
    <col min="14" max="14" width="29.83203125" customWidth="1"/>
    <col min="15" max="16" width="27.33203125" customWidth="1"/>
    <col min="17" max="17" width="20.33203125" customWidth="1"/>
    <col min="18" max="18" width="23.83203125" customWidth="1"/>
    <col min="19" max="19" width="33.33203125" customWidth="1"/>
    <col min="20" max="20" width="21.5" customWidth="1"/>
    <col min="21" max="21" width="43.5" customWidth="1"/>
    <col min="22" max="22" width="13.33203125" customWidth="1"/>
    <col min="23" max="23" width="25.83203125" customWidth="1"/>
    <col min="24" max="27" width="20.33203125" customWidth="1"/>
    <col min="28" max="28" width="22.33203125" customWidth="1"/>
    <col min="29" max="29" width="27.1640625" customWidth="1"/>
    <col min="30" max="30" width="20.33203125" style="27" customWidth="1"/>
    <col min="31" max="31" width="27.5" customWidth="1"/>
    <col min="32" max="32" width="19" customWidth="1"/>
    <col min="33" max="33" width="26.5" customWidth="1"/>
    <col min="34" max="34" width="36.6640625" customWidth="1"/>
    <col min="35" max="35" width="23.1640625" customWidth="1"/>
    <col min="36" max="36" width="31.33203125" customWidth="1"/>
    <col min="37" max="37" width="25" customWidth="1"/>
    <col min="38" max="38" width="39.33203125" customWidth="1"/>
    <col min="39" max="39" width="32.33203125" customWidth="1"/>
    <col min="40" max="40" width="82.6640625" customWidth="1"/>
  </cols>
  <sheetData>
    <row r="1" spans="1:51" s="103" customFormat="1" ht="44" customHeight="1" x14ac:dyDescent="0.2">
      <c r="A1" s="104" t="s">
        <v>1569</v>
      </c>
      <c r="B1" s="104" t="s">
        <v>1570</v>
      </c>
      <c r="C1" s="104" t="s">
        <v>1571</v>
      </c>
      <c r="D1" s="104" t="s">
        <v>1572</v>
      </c>
      <c r="E1" s="104" t="s">
        <v>1573</v>
      </c>
      <c r="F1" s="104" t="s">
        <v>1574</v>
      </c>
      <c r="G1" s="104" t="s">
        <v>1575</v>
      </c>
      <c r="H1" s="104" t="s">
        <v>1576</v>
      </c>
      <c r="I1" s="104" t="s">
        <v>1577</v>
      </c>
      <c r="J1" s="104" t="s">
        <v>1578</v>
      </c>
      <c r="K1" s="104" t="s">
        <v>1579</v>
      </c>
      <c r="L1" s="104" t="s">
        <v>1580</v>
      </c>
      <c r="M1" s="104" t="s">
        <v>1581</v>
      </c>
      <c r="N1" s="104" t="s">
        <v>1582</v>
      </c>
      <c r="O1" s="104" t="s">
        <v>1583</v>
      </c>
      <c r="P1" s="104" t="s">
        <v>1584</v>
      </c>
      <c r="Q1" s="104" t="s">
        <v>1585</v>
      </c>
      <c r="R1" s="104" t="s">
        <v>1586</v>
      </c>
      <c r="S1" s="104" t="s">
        <v>1587</v>
      </c>
      <c r="T1" s="104" t="s">
        <v>1588</v>
      </c>
      <c r="U1" s="104" t="s">
        <v>1589</v>
      </c>
      <c r="V1" s="104" t="s">
        <v>895</v>
      </c>
      <c r="W1" s="104" t="s">
        <v>1590</v>
      </c>
      <c r="X1" s="104" t="s">
        <v>1591</v>
      </c>
      <c r="Y1" s="104" t="s">
        <v>1592</v>
      </c>
      <c r="Z1" s="104" t="s">
        <v>1593</v>
      </c>
      <c r="AA1" s="104" t="s">
        <v>1594</v>
      </c>
      <c r="AB1" s="104" t="s">
        <v>1595</v>
      </c>
      <c r="AC1" s="104" t="s">
        <v>1596</v>
      </c>
      <c r="AD1" s="104" t="s">
        <v>1597</v>
      </c>
      <c r="AE1" s="104" t="s">
        <v>1598</v>
      </c>
      <c r="AF1" s="104" t="s">
        <v>1599</v>
      </c>
      <c r="AG1" s="104" t="s">
        <v>1600</v>
      </c>
      <c r="AH1" s="104" t="s">
        <v>1601</v>
      </c>
      <c r="AI1" s="104" t="s">
        <v>1602</v>
      </c>
      <c r="AJ1" s="104" t="s">
        <v>1603</v>
      </c>
      <c r="AK1" s="104" t="s">
        <v>1604</v>
      </c>
      <c r="AL1" s="104" t="s">
        <v>1605</v>
      </c>
      <c r="AM1" s="104" t="s">
        <v>1606</v>
      </c>
      <c r="AN1" s="104" t="s">
        <v>12</v>
      </c>
      <c r="AP1" s="5"/>
      <c r="AQ1" s="5"/>
    </row>
    <row r="2" spans="1:51" s="24" customFormat="1" ht="127" customHeight="1" x14ac:dyDescent="0.2">
      <c r="A2" s="101" t="str">
        <f>'Courses &amp; Programmes'!B2</f>
        <v>M.Ed. in Education for Sustainability &amp; Global Citizenship</v>
      </c>
      <c r="B2" s="102" t="s">
        <v>1607</v>
      </c>
      <c r="C2" s="102" t="s">
        <v>1608</v>
      </c>
      <c r="D2" s="102" t="s">
        <v>1609</v>
      </c>
      <c r="E2" s="102" t="str">
        <f>'Courses &amp; Programmes'!C2</f>
        <v>Mary Immaculate College (UL)</v>
      </c>
      <c r="F2" s="102" t="s">
        <v>260</v>
      </c>
      <c r="G2" s="102" t="s">
        <v>1610</v>
      </c>
      <c r="H2" s="102" t="s">
        <v>1611</v>
      </c>
      <c r="I2" s="102" t="s">
        <v>1612</v>
      </c>
      <c r="J2" s="102" t="s">
        <v>1613</v>
      </c>
      <c r="K2" s="102" t="str">
        <f>'Courses &amp; Programmes'!E2</f>
        <v>Limerick</v>
      </c>
      <c r="L2" s="102" t="str">
        <f>'Courses &amp; Programmes'!O2</f>
        <v>No</v>
      </c>
      <c r="M2" s="102" t="str">
        <f>'Courses &amp; Programmes'!P2</f>
        <v>No</v>
      </c>
      <c r="N2" s="102" t="str">
        <f>'Courses &amp; Programmes'!Q2</f>
        <v>No</v>
      </c>
      <c r="O2" s="102" t="str">
        <f>'Courses &amp; Programmes'!R2</f>
        <v>Yes</v>
      </c>
      <c r="P2" s="102" t="s">
        <v>37</v>
      </c>
      <c r="Q2" s="102" t="s">
        <v>1216</v>
      </c>
      <c r="R2" s="102" t="str">
        <f>'Courses &amp; Programmes'!L2</f>
        <v>Adjacent</v>
      </c>
      <c r="S2" s="102" t="str">
        <f t="shared" ref="S2:S19" si="0">"No"</f>
        <v>No</v>
      </c>
      <c r="T2" s="102" t="str">
        <f t="shared" ref="T2:T65" si="1">IF(OR(U2="",U2="None stated"),"No",IF(AND(ISNUMBER(SEARCH("Requires clarification",U2)),LEN(U2)&lt;=30),"Unknown","Yes"))</f>
        <v>Yes</v>
      </c>
      <c r="U2" s="102" t="str">
        <f>'Courses &amp; Programmes'!N2</f>
        <v>Higher Education; Teacher CPD / Professional Learning</v>
      </c>
      <c r="V2" s="102" t="str">
        <f t="shared" ref="V2:V11" si="2">"Yes"</f>
        <v>Yes</v>
      </c>
      <c r="W2" s="102" t="str">
        <f>'Courses &amp; Programmes'!F2</f>
        <v>Blended</v>
      </c>
      <c r="X2" s="102" t="str">
        <f>'Courses &amp; Programmes'!V2</f>
        <v>Unknown</v>
      </c>
      <c r="Y2" s="102" t="str">
        <f>'Courses &amp; Programmes'!U2</f>
        <v>Official website verified</v>
      </c>
      <c r="Z2" s="102" t="str">
        <f>'Courses &amp; Programmes'!T2</f>
        <v>Official Website</v>
      </c>
      <c r="AA2" s="102" t="s">
        <v>1614</v>
      </c>
      <c r="AB2" s="102" t="s">
        <v>38</v>
      </c>
      <c r="AC2" s="102" t="s">
        <v>1113</v>
      </c>
      <c r="AD2" s="102">
        <f>'Courses &amp; Programmes'!W2</f>
        <v>46232</v>
      </c>
      <c r="AE2" s="102" t="str">
        <f t="shared" ref="AE2:AE65" si="3">IF(OR(X2="Active",X2="Seasonal",X2="Transitioning"),"Yes","No")</f>
        <v>No</v>
      </c>
      <c r="AF2" s="102" t="str">
        <f t="shared" ref="AF2:AF65" si="4">IF(AND(G2&lt;&gt;"Exclude",OR(Y2="Provider validated",Y2="Official website verified")),"Yes","No")</f>
        <v>Yes</v>
      </c>
      <c r="AG2" s="102" t="str">
        <f t="shared" ref="AG2:AG65" si="5">IF(AND(G2="Core",AE2="Yes",AF2="Yes"),IF(L2="No","Yes","No"),"Not applicable")</f>
        <v>Not applicable</v>
      </c>
      <c r="AH2" s="102" t="str">
        <f t="shared" ref="AH2:AH65" si="6">IF(AND(G2="Core",AE2="Yes",AF2="Yes"),IF(P2="No","Yes",IF(OR(Q2="ITE",Q2="CPD",Q2="Both"),"No","Yes")),"Not applicable")</f>
        <v>Not applicable</v>
      </c>
      <c r="AI2" s="102" t="str">
        <f t="shared" ref="AI2:AI65" si="7">IF(AND(C2="Course/Programme",OR(V2="Yes",ISNUMBER(SEARCH("Higher Education",U2)),ISNUMBER(SEARCH("Initial Teacher Education",U2)),ISNUMBER(SEARCH("Leaving Certificate",U2)),ISNUMBER(SEARCH("Junior Cycle",U2)))),"Yes","No")</f>
        <v>Yes</v>
      </c>
      <c r="AJ2" s="102" t="str">
        <f t="shared" ref="AJ2:AJ65" si="8">IF(OR(ISNUMBER(SEARCH("Non-formal",U2)),ISNUMBER(SEARCH("Informal",U2)),C2="Resource/Toolkit",AND(C2="Project/Initiative",I2&lt;&gt;"Incidental")),"Yes","No")</f>
        <v>No</v>
      </c>
      <c r="AK2" s="102" t="str">
        <f t="shared" ref="AK2:AK65" si="9">IF(OR(W2="Online",W2="Blended"),"Yes","No")</f>
        <v>Yes</v>
      </c>
      <c r="AL2" s="102" t="str">
        <f t="shared" ref="AL2:AL65" si="10">IF(R2="Explicit","Yes","No")</f>
        <v>No</v>
      </c>
      <c r="AM2" s="102" t="str">
        <f t="shared" ref="AM2:AM65" si="11">IF(OR(H2="Parent collection",H2="Component resource"),"Yes","No")</f>
        <v>No</v>
      </c>
      <c r="AN2" s="102" t="s">
        <v>34</v>
      </c>
      <c r="AP2" s="25"/>
      <c r="AQ2" s="25"/>
    </row>
    <row r="3" spans="1:51" s="10" customFormat="1" ht="63" customHeight="1" x14ac:dyDescent="0.2">
      <c r="A3" s="85" t="str">
        <f>'Courses &amp; Programmes'!B3</f>
        <v>BIOrbic – An Interdisciplinary Approach Module</v>
      </c>
      <c r="B3" s="83" t="s">
        <v>1616</v>
      </c>
      <c r="C3" s="83" t="s">
        <v>1608</v>
      </c>
      <c r="D3" s="83" t="s">
        <v>1609</v>
      </c>
      <c r="E3" s="83" t="str">
        <f>'Courses &amp; Programmes'!C3</f>
        <v>Maynooth University / BiOrbic</v>
      </c>
      <c r="F3" s="83" t="s">
        <v>260</v>
      </c>
      <c r="G3" s="83" t="s">
        <v>1610</v>
      </c>
      <c r="H3" s="83" t="s">
        <v>1611</v>
      </c>
      <c r="I3" s="83" t="s">
        <v>1612</v>
      </c>
      <c r="J3" s="83" t="s">
        <v>1613</v>
      </c>
      <c r="K3" s="83" t="str">
        <f>'Courses &amp; Programmes'!E3</f>
        <v>Maynooth, Co. Kildare</v>
      </c>
      <c r="L3" s="83" t="str">
        <f>'Courses &amp; Programmes'!O3</f>
        <v>No</v>
      </c>
      <c r="M3" s="83" t="str">
        <f>'Courses &amp; Programmes'!P3</f>
        <v>No</v>
      </c>
      <c r="N3" s="83" t="str">
        <f>'Courses &amp; Programmes'!Q3</f>
        <v>No</v>
      </c>
      <c r="O3" s="83" t="str">
        <f>'Courses &amp; Programmes'!R3</f>
        <v>Yes</v>
      </c>
      <c r="P3" s="83" t="s">
        <v>37</v>
      </c>
      <c r="Q3" s="83" t="s">
        <v>1617</v>
      </c>
      <c r="R3" s="83" t="str">
        <f>'Courses &amp; Programmes'!L3</f>
        <v>Explicit</v>
      </c>
      <c r="S3" s="83" t="str">
        <f t="shared" si="0"/>
        <v>No</v>
      </c>
      <c r="T3" s="83" t="str">
        <f t="shared" si="1"/>
        <v>Yes</v>
      </c>
      <c r="U3" s="83" t="str">
        <f>'Courses &amp; Programmes'!N3</f>
        <v>Initial Teacher Education (ITE)</v>
      </c>
      <c r="V3" s="83" t="str">
        <f t="shared" si="2"/>
        <v>Yes</v>
      </c>
      <c r="W3" s="83" t="str">
        <f>'Courses &amp; Programmes'!F3</f>
        <v>Blended</v>
      </c>
      <c r="X3" s="83" t="str">
        <f>'Courses &amp; Programmes'!V3</f>
        <v>Active</v>
      </c>
      <c r="Y3" s="83" t="str">
        <f>'Courses &amp; Programmes'!U3</f>
        <v>Provider validated</v>
      </c>
      <c r="Z3" s="83" t="str">
        <f>'Courses &amp; Programmes'!T3</f>
        <v>Provider Communication</v>
      </c>
      <c r="AA3" s="83" t="s">
        <v>1614</v>
      </c>
      <c r="AB3" s="83" t="s">
        <v>53</v>
      </c>
      <c r="AC3" s="83" t="s">
        <v>1113</v>
      </c>
      <c r="AD3" s="100">
        <f>'Courses &amp; Programmes'!W3</f>
        <v>46232</v>
      </c>
      <c r="AE3" s="83" t="str">
        <f t="shared" si="3"/>
        <v>Yes</v>
      </c>
      <c r="AF3" s="83" t="str">
        <f t="shared" si="4"/>
        <v>Yes</v>
      </c>
      <c r="AG3" s="83" t="str">
        <f t="shared" si="5"/>
        <v>Yes</v>
      </c>
      <c r="AH3" s="83" t="str">
        <f t="shared" si="6"/>
        <v>No</v>
      </c>
      <c r="AI3" s="83" t="str">
        <f t="shared" si="7"/>
        <v>Yes</v>
      </c>
      <c r="AJ3" s="83" t="str">
        <f t="shared" si="8"/>
        <v>No</v>
      </c>
      <c r="AK3" s="83" t="str">
        <f t="shared" si="9"/>
        <v>Yes</v>
      </c>
      <c r="AL3" s="83" t="str">
        <f t="shared" si="10"/>
        <v>Yes</v>
      </c>
      <c r="AM3" s="83" t="str">
        <f t="shared" si="11"/>
        <v>No</v>
      </c>
      <c r="AN3" s="83" t="s">
        <v>51</v>
      </c>
      <c r="AO3" s="11"/>
      <c r="AP3" s="25"/>
      <c r="AQ3" s="25"/>
      <c r="AR3" s="11"/>
      <c r="AS3" s="11"/>
      <c r="AT3" s="11"/>
      <c r="AU3" s="11"/>
      <c r="AV3" s="11"/>
      <c r="AW3" s="11"/>
      <c r="AX3" s="11"/>
      <c r="AY3" s="11"/>
    </row>
    <row r="4" spans="1:51" s="10" customFormat="1" ht="63" customHeight="1" x14ac:dyDescent="0.2">
      <c r="A4" s="28" t="str">
        <f>'Courses &amp; Programmes'!B4</f>
        <v>The Bioeconomy Blended Intensive Programme</v>
      </c>
      <c r="B4" s="29" t="s">
        <v>1618</v>
      </c>
      <c r="C4" s="29" t="s">
        <v>1608</v>
      </c>
      <c r="D4" s="29" t="s">
        <v>1609</v>
      </c>
      <c r="E4" s="29" t="str">
        <f>'Courses &amp; Programmes'!C4</f>
        <v>Maynooth University / BioBeo Consortium</v>
      </c>
      <c r="F4" s="29" t="s">
        <v>260</v>
      </c>
      <c r="G4" s="29" t="s">
        <v>1610</v>
      </c>
      <c r="H4" s="29" t="s">
        <v>1611</v>
      </c>
      <c r="I4" s="29" t="s">
        <v>1612</v>
      </c>
      <c r="J4" s="29" t="s">
        <v>1619</v>
      </c>
      <c r="K4" s="29" t="str">
        <f>'Courses &amp; Programmes'!E4</f>
        <v>Maynooth, Co. Kildare / European partner institutions</v>
      </c>
      <c r="L4" s="29" t="str">
        <f>'Courses &amp; Programmes'!O4</f>
        <v>No</v>
      </c>
      <c r="M4" s="29" t="str">
        <f>'Courses &amp; Programmes'!P4</f>
        <v>No</v>
      </c>
      <c r="N4" s="29" t="s">
        <v>36</v>
      </c>
      <c r="O4" s="29" t="s">
        <v>37</v>
      </c>
      <c r="P4" s="29" t="s">
        <v>37</v>
      </c>
      <c r="Q4" s="29" t="s">
        <v>1617</v>
      </c>
      <c r="R4" s="29" t="str">
        <f>'Courses &amp; Programmes'!L4</f>
        <v>Explicit</v>
      </c>
      <c r="S4" s="29" t="str">
        <f t="shared" si="0"/>
        <v>No</v>
      </c>
      <c r="T4" s="29" t="str">
        <f t="shared" si="1"/>
        <v>Yes</v>
      </c>
      <c r="U4" s="29" t="str">
        <f>'Courses &amp; Programmes'!N4</f>
        <v>Initial Teacher Education (ITE); Higher Education</v>
      </c>
      <c r="V4" s="29" t="str">
        <f t="shared" si="2"/>
        <v>Yes</v>
      </c>
      <c r="W4" s="29" t="str">
        <f>'Courses &amp; Programmes'!F4</f>
        <v>Blended</v>
      </c>
      <c r="X4" s="29" t="str">
        <f>'Courses &amp; Programmes'!V4</f>
        <v>Historical</v>
      </c>
      <c r="Y4" s="29" t="str">
        <f>'Courses &amp; Programmes'!U4</f>
        <v>Provider validated</v>
      </c>
      <c r="Z4" s="29" t="str">
        <f>'Courses &amp; Programmes'!T4</f>
        <v>Provider Communication</v>
      </c>
      <c r="AA4" s="29" t="s">
        <v>1614</v>
      </c>
      <c r="AB4" s="29" t="s">
        <v>53</v>
      </c>
      <c r="AC4" s="29" t="s">
        <v>1113</v>
      </c>
      <c r="AD4" s="30">
        <f>'Courses &amp; Programmes'!W4</f>
        <v>46232</v>
      </c>
      <c r="AE4" s="29" t="str">
        <f t="shared" si="3"/>
        <v>No</v>
      </c>
      <c r="AF4" s="29" t="str">
        <f t="shared" si="4"/>
        <v>Yes</v>
      </c>
      <c r="AG4" s="29" t="str">
        <f t="shared" si="5"/>
        <v>Not applicable</v>
      </c>
      <c r="AH4" s="29" t="str">
        <f t="shared" si="6"/>
        <v>Not applicable</v>
      </c>
      <c r="AI4" s="29" t="str">
        <f t="shared" si="7"/>
        <v>Yes</v>
      </c>
      <c r="AJ4" s="29" t="str">
        <f t="shared" si="8"/>
        <v>No</v>
      </c>
      <c r="AK4" s="29" t="str">
        <f t="shared" si="9"/>
        <v>Yes</v>
      </c>
      <c r="AL4" s="29" t="str">
        <f t="shared" si="10"/>
        <v>Yes</v>
      </c>
      <c r="AM4" s="29" t="str">
        <f t="shared" si="11"/>
        <v>No</v>
      </c>
      <c r="AN4" s="29" t="s">
        <v>65</v>
      </c>
      <c r="AO4" s="11"/>
      <c r="AP4" s="25"/>
      <c r="AQ4" s="25"/>
      <c r="AR4" s="11"/>
      <c r="AS4" s="11"/>
      <c r="AT4" s="11"/>
      <c r="AU4" s="11"/>
      <c r="AV4" s="11"/>
      <c r="AW4" s="11"/>
      <c r="AX4" s="11"/>
      <c r="AY4" s="11"/>
    </row>
    <row r="5" spans="1:51" s="10" customFormat="1" ht="63" customHeight="1" x14ac:dyDescent="0.2">
      <c r="A5" s="28" t="str">
        <f>'Courses &amp; Programmes'!B5</f>
        <v>Green-Schools &amp; the Global Goals (Summer Course)</v>
      </c>
      <c r="B5" s="29" t="s">
        <v>1620</v>
      </c>
      <c r="C5" s="29" t="s">
        <v>1608</v>
      </c>
      <c r="D5" s="29" t="s">
        <v>1609</v>
      </c>
      <c r="E5" s="29" t="str">
        <f>'Courses &amp; Programmes'!C5</f>
        <v>An Taisce / Drumcondra Education Centre</v>
      </c>
      <c r="F5" s="29" t="s">
        <v>1621</v>
      </c>
      <c r="G5" s="29" t="s">
        <v>1610</v>
      </c>
      <c r="H5" s="29" t="s">
        <v>1611</v>
      </c>
      <c r="I5" s="29" t="s">
        <v>1612</v>
      </c>
      <c r="J5" s="29" t="s">
        <v>1613</v>
      </c>
      <c r="K5" s="29" t="str">
        <f>'Courses &amp; Programmes'!E5</f>
        <v>Dublin</v>
      </c>
      <c r="L5" s="29" t="str">
        <f>'Courses &amp; Programmes'!O5</f>
        <v>No</v>
      </c>
      <c r="M5" s="29" t="str">
        <f>'Courses &amp; Programmes'!P5</f>
        <v>Yes</v>
      </c>
      <c r="N5" s="29" t="s">
        <v>36</v>
      </c>
      <c r="O5" s="29" t="s">
        <v>36</v>
      </c>
      <c r="P5" s="29" t="s">
        <v>37</v>
      </c>
      <c r="Q5" s="29" t="s">
        <v>1216</v>
      </c>
      <c r="R5" s="29" t="str">
        <f>'Courses &amp; Programmes'!L5</f>
        <v>Adjacent</v>
      </c>
      <c r="S5" s="29" t="str">
        <f t="shared" si="0"/>
        <v>No</v>
      </c>
      <c r="T5" s="29" t="str">
        <f t="shared" si="1"/>
        <v>Yes</v>
      </c>
      <c r="U5" s="29" t="str">
        <f>'Courses &amp; Programmes'!N5</f>
        <v>Primary Curriculum; Teacher CPD / Professional Learning</v>
      </c>
      <c r="V5" s="29" t="str">
        <f t="shared" si="2"/>
        <v>Yes</v>
      </c>
      <c r="W5" s="29" t="str">
        <f>'Courses &amp; Programmes'!F5</f>
        <v>In-person</v>
      </c>
      <c r="X5" s="29" t="str">
        <f>'Courses &amp; Programmes'!V5</f>
        <v>Seasonal</v>
      </c>
      <c r="Y5" s="29" t="str">
        <f>'Courses &amp; Programmes'!U5</f>
        <v>Official website verified</v>
      </c>
      <c r="Z5" s="29" t="str">
        <f>'Courses &amp; Programmes'!T5</f>
        <v>Official Website</v>
      </c>
      <c r="AA5" s="29" t="s">
        <v>1614</v>
      </c>
      <c r="AB5" s="29" t="s">
        <v>38</v>
      </c>
      <c r="AC5" s="29" t="s">
        <v>1113</v>
      </c>
      <c r="AD5" s="30">
        <f>'Courses &amp; Programmes'!W5</f>
        <v>46232</v>
      </c>
      <c r="AE5" s="29" t="str">
        <f t="shared" si="3"/>
        <v>Yes</v>
      </c>
      <c r="AF5" s="29" t="str">
        <f t="shared" si="4"/>
        <v>Yes</v>
      </c>
      <c r="AG5" s="29" t="str">
        <f t="shared" si="5"/>
        <v>Yes</v>
      </c>
      <c r="AH5" s="29" t="str">
        <f t="shared" si="6"/>
        <v>No</v>
      </c>
      <c r="AI5" s="29" t="str">
        <f t="shared" si="7"/>
        <v>Yes</v>
      </c>
      <c r="AJ5" s="29" t="str">
        <f t="shared" si="8"/>
        <v>No</v>
      </c>
      <c r="AK5" s="29" t="str">
        <f t="shared" si="9"/>
        <v>No</v>
      </c>
      <c r="AL5" s="29" t="str">
        <f t="shared" si="10"/>
        <v>No</v>
      </c>
      <c r="AM5" s="29" t="str">
        <f t="shared" si="11"/>
        <v>No</v>
      </c>
      <c r="AN5" s="29" t="s">
        <v>77</v>
      </c>
      <c r="AO5" s="11"/>
      <c r="AP5" s="25"/>
      <c r="AQ5" s="25"/>
      <c r="AR5" s="11"/>
      <c r="AS5" s="11"/>
      <c r="AT5" s="11"/>
      <c r="AU5" s="11"/>
      <c r="AV5" s="11"/>
      <c r="AW5" s="11"/>
      <c r="AX5" s="11"/>
      <c r="AY5" s="11"/>
    </row>
    <row r="6" spans="1:51" s="10" customFormat="1" ht="63" customHeight="1" x14ac:dyDescent="0.2">
      <c r="A6" s="28" t="str">
        <f>'Courses &amp; Programmes'!B6</f>
        <v>Climate Change: Science and Action (Summer Course)</v>
      </c>
      <c r="B6" s="29" t="s">
        <v>1622</v>
      </c>
      <c r="C6" s="29" t="s">
        <v>1608</v>
      </c>
      <c r="D6" s="29" t="s">
        <v>1609</v>
      </c>
      <c r="E6" s="29" t="str">
        <f>'Courses &amp; Programmes'!C6</f>
        <v>An Taisce / Drumcondra Education Centre</v>
      </c>
      <c r="F6" s="29" t="s">
        <v>1621</v>
      </c>
      <c r="G6" s="29" t="s">
        <v>1610</v>
      </c>
      <c r="H6" s="29" t="s">
        <v>1611</v>
      </c>
      <c r="I6" s="29" t="s">
        <v>1612</v>
      </c>
      <c r="J6" s="29" t="s">
        <v>1623</v>
      </c>
      <c r="K6" s="29" t="str">
        <f>'Courses &amp; Programmes'!E6</f>
        <v>Ireland – national</v>
      </c>
      <c r="L6" s="29" t="str">
        <f>'Courses &amp; Programmes'!O6</f>
        <v>No</v>
      </c>
      <c r="M6" s="29" t="str">
        <f>'Courses &amp; Programmes'!P6</f>
        <v>Yes</v>
      </c>
      <c r="N6" s="29" t="s">
        <v>36</v>
      </c>
      <c r="O6" s="29" t="s">
        <v>36</v>
      </c>
      <c r="P6" s="29" t="s">
        <v>37</v>
      </c>
      <c r="Q6" s="29" t="s">
        <v>1216</v>
      </c>
      <c r="R6" s="29" t="str">
        <f>'Courses &amp; Programmes'!L6</f>
        <v>Adjacent</v>
      </c>
      <c r="S6" s="29" t="str">
        <f t="shared" si="0"/>
        <v>No</v>
      </c>
      <c r="T6" s="29" t="str">
        <f t="shared" si="1"/>
        <v>Yes</v>
      </c>
      <c r="U6" s="29" t="str">
        <f>'Courses &amp; Programmes'!N6</f>
        <v>Primary Curriculum; Teacher CPD / Professional Learning</v>
      </c>
      <c r="V6" s="29" t="str">
        <f t="shared" si="2"/>
        <v>Yes</v>
      </c>
      <c r="W6" s="29" t="str">
        <f>'Courses &amp; Programmes'!F6</f>
        <v>Online</v>
      </c>
      <c r="X6" s="29" t="str">
        <f>'Courses &amp; Programmes'!V6</f>
        <v>Seasonal</v>
      </c>
      <c r="Y6" s="29" t="str">
        <f>'Courses &amp; Programmes'!U6</f>
        <v>Official website verified</v>
      </c>
      <c r="Z6" s="29" t="str">
        <f>'Courses &amp; Programmes'!T6</f>
        <v>Official Website</v>
      </c>
      <c r="AA6" s="29" t="s">
        <v>1614</v>
      </c>
      <c r="AB6" s="29" t="s">
        <v>38</v>
      </c>
      <c r="AC6" s="29" t="s">
        <v>1113</v>
      </c>
      <c r="AD6" s="30">
        <f>'Courses &amp; Programmes'!W6</f>
        <v>46232</v>
      </c>
      <c r="AE6" s="29" t="str">
        <f t="shared" si="3"/>
        <v>Yes</v>
      </c>
      <c r="AF6" s="29" t="str">
        <f t="shared" si="4"/>
        <v>Yes</v>
      </c>
      <c r="AG6" s="29" t="str">
        <f t="shared" si="5"/>
        <v>Yes</v>
      </c>
      <c r="AH6" s="29" t="str">
        <f t="shared" si="6"/>
        <v>No</v>
      </c>
      <c r="AI6" s="29" t="str">
        <f t="shared" si="7"/>
        <v>Yes</v>
      </c>
      <c r="AJ6" s="29" t="str">
        <f t="shared" si="8"/>
        <v>No</v>
      </c>
      <c r="AK6" s="29" t="str">
        <f t="shared" si="9"/>
        <v>Yes</v>
      </c>
      <c r="AL6" s="29" t="str">
        <f t="shared" si="10"/>
        <v>No</v>
      </c>
      <c r="AM6" s="29" t="str">
        <f t="shared" si="11"/>
        <v>No</v>
      </c>
      <c r="AN6" s="29" t="s">
        <v>84</v>
      </c>
      <c r="AO6" s="11"/>
      <c r="AP6" s="25"/>
      <c r="AQ6" s="25"/>
      <c r="AR6" s="11"/>
      <c r="AS6" s="11"/>
      <c r="AT6" s="11"/>
      <c r="AU6" s="11"/>
      <c r="AV6" s="11"/>
      <c r="AW6" s="11"/>
      <c r="AX6" s="11"/>
      <c r="AY6" s="11"/>
    </row>
    <row r="7" spans="1:51" s="10" customFormat="1" ht="63" customHeight="1" x14ac:dyDescent="0.2">
      <c r="A7" s="28" t="str">
        <f>'Courses &amp; Programmes'!B7</f>
        <v>GLOBE Ireland Climate Literacy &amp; STEM</v>
      </c>
      <c r="B7" s="29" t="s">
        <v>1624</v>
      </c>
      <c r="C7" s="29" t="s">
        <v>1608</v>
      </c>
      <c r="D7" s="29" t="s">
        <v>1609</v>
      </c>
      <c r="E7" s="29" t="str">
        <f>'Courses &amp; Programmes'!C7</f>
        <v>An Taisce / ESCI</v>
      </c>
      <c r="F7" s="29" t="s">
        <v>1621</v>
      </c>
      <c r="G7" s="29" t="s">
        <v>1610</v>
      </c>
      <c r="H7" s="29" t="s">
        <v>1611</v>
      </c>
      <c r="I7" s="29" t="s">
        <v>1612</v>
      </c>
      <c r="J7" s="29" t="s">
        <v>1613</v>
      </c>
      <c r="K7" s="29" t="str">
        <f>'Courses &amp; Programmes'!E7</f>
        <v>Dublin</v>
      </c>
      <c r="L7" s="29" t="str">
        <f>'Courses &amp; Programmes'!O7</f>
        <v>No</v>
      </c>
      <c r="M7" s="29" t="str">
        <f>'Courses &amp; Programmes'!P7</f>
        <v>Yes</v>
      </c>
      <c r="N7" s="29" t="s">
        <v>37</v>
      </c>
      <c r="O7" s="29" t="s">
        <v>36</v>
      </c>
      <c r="P7" s="29" t="s">
        <v>37</v>
      </c>
      <c r="Q7" s="29" t="s">
        <v>1216</v>
      </c>
      <c r="R7" s="29" t="str">
        <f>'Courses &amp; Programmes'!L7</f>
        <v>Adjacent</v>
      </c>
      <c r="S7" s="29" t="str">
        <f t="shared" si="0"/>
        <v>No</v>
      </c>
      <c r="T7" s="29" t="str">
        <f t="shared" si="1"/>
        <v>Yes</v>
      </c>
      <c r="U7" s="29" t="str">
        <f>'Courses &amp; Programmes'!N7</f>
        <v>Primary Curriculum; Junior Cycle; Teacher CPD / Professional Learning</v>
      </c>
      <c r="V7" s="29" t="str">
        <f t="shared" si="2"/>
        <v>Yes</v>
      </c>
      <c r="W7" s="29" t="str">
        <f>'Courses &amp; Programmes'!F7</f>
        <v>In-person</v>
      </c>
      <c r="X7" s="29" t="str">
        <f>'Courses &amp; Programmes'!V7</f>
        <v>Seasonal</v>
      </c>
      <c r="Y7" s="29" t="str">
        <f>'Courses &amp; Programmes'!U7</f>
        <v>Official website verified</v>
      </c>
      <c r="Z7" s="29" t="str">
        <f>'Courses &amp; Programmes'!T7</f>
        <v>Official Website</v>
      </c>
      <c r="AA7" s="29" t="s">
        <v>1614</v>
      </c>
      <c r="AB7" s="29" t="s">
        <v>38</v>
      </c>
      <c r="AC7" s="29" t="s">
        <v>1113</v>
      </c>
      <c r="AD7" s="30">
        <f>'Courses &amp; Programmes'!W7</f>
        <v>46232</v>
      </c>
      <c r="AE7" s="29" t="str">
        <f t="shared" si="3"/>
        <v>Yes</v>
      </c>
      <c r="AF7" s="29" t="str">
        <f t="shared" si="4"/>
        <v>Yes</v>
      </c>
      <c r="AG7" s="29" t="str">
        <f t="shared" si="5"/>
        <v>Yes</v>
      </c>
      <c r="AH7" s="29" t="str">
        <f t="shared" si="6"/>
        <v>No</v>
      </c>
      <c r="AI7" s="29" t="str">
        <f t="shared" si="7"/>
        <v>Yes</v>
      </c>
      <c r="AJ7" s="29" t="str">
        <f t="shared" si="8"/>
        <v>No</v>
      </c>
      <c r="AK7" s="29" t="str">
        <f t="shared" si="9"/>
        <v>No</v>
      </c>
      <c r="AL7" s="29" t="str">
        <f t="shared" si="10"/>
        <v>No</v>
      </c>
      <c r="AM7" s="29" t="str">
        <f t="shared" si="11"/>
        <v>No</v>
      </c>
      <c r="AN7" s="29" t="s">
        <v>90</v>
      </c>
      <c r="AO7" s="11"/>
      <c r="AP7" s="25"/>
      <c r="AQ7" s="25"/>
      <c r="AR7" s="11"/>
      <c r="AS7" s="11"/>
      <c r="AT7" s="11"/>
      <c r="AU7" s="11"/>
      <c r="AV7" s="11"/>
      <c r="AW7" s="11"/>
      <c r="AX7" s="11"/>
      <c r="AY7" s="11"/>
    </row>
    <row r="8" spans="1:51" s="10" customFormat="1" ht="63" customHeight="1" x14ac:dyDescent="0.2">
      <c r="A8" s="28" t="str">
        <f>'Courses &amp; Programmes'!B8</f>
        <v>Outdoor Learning in the Primary School</v>
      </c>
      <c r="B8" s="29" t="s">
        <v>1625</v>
      </c>
      <c r="C8" s="29" t="s">
        <v>1608</v>
      </c>
      <c r="D8" s="29" t="s">
        <v>1609</v>
      </c>
      <c r="E8" s="29" t="str">
        <f>'Courses &amp; Programmes'!C8</f>
        <v>Carlow Education Centre</v>
      </c>
      <c r="F8" s="29" t="s">
        <v>1626</v>
      </c>
      <c r="G8" s="29" t="s">
        <v>1610</v>
      </c>
      <c r="H8" s="29" t="s">
        <v>1611</v>
      </c>
      <c r="I8" s="29" t="s">
        <v>1612</v>
      </c>
      <c r="J8" s="29" t="s">
        <v>1627</v>
      </c>
      <c r="K8" s="29" t="str">
        <f>'Courses &amp; Programmes'!E8</f>
        <v>Carlow</v>
      </c>
      <c r="L8" s="29" t="str">
        <f>'Courses &amp; Programmes'!O8</f>
        <v>No</v>
      </c>
      <c r="M8" s="29" t="str">
        <f>'Courses &amp; Programmes'!P8</f>
        <v>Yes</v>
      </c>
      <c r="N8" s="29" t="s">
        <v>36</v>
      </c>
      <c r="O8" s="29" t="s">
        <v>36</v>
      </c>
      <c r="P8" s="29" t="s">
        <v>37</v>
      </c>
      <c r="Q8" s="29" t="s">
        <v>1216</v>
      </c>
      <c r="R8" s="29" t="str">
        <f>'Courses &amp; Programmes'!L8</f>
        <v>Adjacent</v>
      </c>
      <c r="S8" s="29" t="str">
        <f t="shared" si="0"/>
        <v>No</v>
      </c>
      <c r="T8" s="29" t="str">
        <f t="shared" si="1"/>
        <v>Yes</v>
      </c>
      <c r="U8" s="29" t="str">
        <f>'Courses &amp; Programmes'!N8</f>
        <v>Primary Curriculum; Teacher CPD / Professional Learning</v>
      </c>
      <c r="V8" s="29" t="str">
        <f t="shared" si="2"/>
        <v>Yes</v>
      </c>
      <c r="W8" s="29" t="str">
        <f>'Courses &amp; Programmes'!F8</f>
        <v>In-person</v>
      </c>
      <c r="X8" s="29" t="str">
        <f>'Courses &amp; Programmes'!V8</f>
        <v>Seasonal</v>
      </c>
      <c r="Y8" s="29" t="str">
        <f>'Courses &amp; Programmes'!U8</f>
        <v>Official website verified</v>
      </c>
      <c r="Z8" s="29" t="str">
        <f>'Courses &amp; Programmes'!T8</f>
        <v>Official Website</v>
      </c>
      <c r="AA8" s="29" t="s">
        <v>1614</v>
      </c>
      <c r="AB8" s="29" t="s">
        <v>38</v>
      </c>
      <c r="AC8" s="29" t="s">
        <v>1113</v>
      </c>
      <c r="AD8" s="30">
        <f>'Courses &amp; Programmes'!W8</f>
        <v>46232</v>
      </c>
      <c r="AE8" s="29" t="str">
        <f t="shared" si="3"/>
        <v>Yes</v>
      </c>
      <c r="AF8" s="29" t="str">
        <f t="shared" si="4"/>
        <v>Yes</v>
      </c>
      <c r="AG8" s="29" t="str">
        <f t="shared" si="5"/>
        <v>Yes</v>
      </c>
      <c r="AH8" s="29" t="str">
        <f t="shared" si="6"/>
        <v>No</v>
      </c>
      <c r="AI8" s="29" t="str">
        <f t="shared" si="7"/>
        <v>Yes</v>
      </c>
      <c r="AJ8" s="29" t="str">
        <f t="shared" si="8"/>
        <v>No</v>
      </c>
      <c r="AK8" s="29" t="str">
        <f t="shared" si="9"/>
        <v>No</v>
      </c>
      <c r="AL8" s="29" t="str">
        <f t="shared" si="10"/>
        <v>No</v>
      </c>
      <c r="AM8" s="29" t="str">
        <f t="shared" si="11"/>
        <v>No</v>
      </c>
      <c r="AN8" s="29" t="s">
        <v>97</v>
      </c>
      <c r="AO8" s="11"/>
      <c r="AP8" s="25"/>
      <c r="AQ8" s="25"/>
      <c r="AR8" s="11"/>
      <c r="AS8" s="11"/>
      <c r="AT8" s="11"/>
      <c r="AU8" s="11"/>
      <c r="AV8" s="11"/>
      <c r="AW8" s="11"/>
      <c r="AX8" s="11"/>
      <c r="AY8" s="11"/>
    </row>
    <row r="9" spans="1:51" s="10" customFormat="1" ht="63" customHeight="1" x14ac:dyDescent="0.2">
      <c r="A9" s="28" t="str">
        <f>'Courses &amp; Programmes'!B9</f>
        <v>Explorers Marine Education Summer Course</v>
      </c>
      <c r="B9" s="29" t="s">
        <v>1628</v>
      </c>
      <c r="C9" s="29" t="s">
        <v>1608</v>
      </c>
      <c r="D9" s="29" t="s">
        <v>1609</v>
      </c>
      <c r="E9" s="29" t="str">
        <f>'Courses &amp; Programmes'!C9</f>
        <v>Marine Institute &amp; ESCI</v>
      </c>
      <c r="F9" s="29" t="s">
        <v>1629</v>
      </c>
      <c r="G9" s="29" t="s">
        <v>1610</v>
      </c>
      <c r="H9" s="29" t="s">
        <v>1611</v>
      </c>
      <c r="I9" s="29" t="s">
        <v>1612</v>
      </c>
      <c r="J9" s="29" t="s">
        <v>1623</v>
      </c>
      <c r="K9" s="29" t="str">
        <f>'Courses &amp; Programmes'!E9</f>
        <v>Ireland – national</v>
      </c>
      <c r="L9" s="29" t="str">
        <f>'Courses &amp; Programmes'!O9</f>
        <v>No</v>
      </c>
      <c r="M9" s="29" t="str">
        <f>'Courses &amp; Programmes'!P9</f>
        <v>Yes</v>
      </c>
      <c r="N9" s="29" t="s">
        <v>36</v>
      </c>
      <c r="O9" s="29" t="s">
        <v>36</v>
      </c>
      <c r="P9" s="29" t="s">
        <v>37</v>
      </c>
      <c r="Q9" s="29" t="s">
        <v>1216</v>
      </c>
      <c r="R9" s="29" t="str">
        <f>'Courses &amp; Programmes'!L9</f>
        <v>Implicit</v>
      </c>
      <c r="S9" s="29" t="str">
        <f t="shared" si="0"/>
        <v>No</v>
      </c>
      <c r="T9" s="29" t="str">
        <f t="shared" si="1"/>
        <v>Yes</v>
      </c>
      <c r="U9" s="29" t="str">
        <f>'Courses &amp; Programmes'!N9</f>
        <v>Primary Curriculum; Primary SESE; Teacher CPD / Professional Learning</v>
      </c>
      <c r="V9" s="29" t="str">
        <f t="shared" si="2"/>
        <v>Yes</v>
      </c>
      <c r="W9" s="29" t="str">
        <f>'Courses &amp; Programmes'!F9</f>
        <v>Blended</v>
      </c>
      <c r="X9" s="29" t="str">
        <f>'Courses &amp; Programmes'!V9</f>
        <v>Seasonal</v>
      </c>
      <c r="Y9" s="29" t="str">
        <f>'Courses &amp; Programmes'!U9</f>
        <v>Official website verified</v>
      </c>
      <c r="Z9" s="29" t="str">
        <f>'Courses &amp; Programmes'!T9</f>
        <v>Official Website</v>
      </c>
      <c r="AA9" s="29" t="s">
        <v>1614</v>
      </c>
      <c r="AB9" s="29" t="s">
        <v>1630</v>
      </c>
      <c r="AC9" s="29" t="s">
        <v>1113</v>
      </c>
      <c r="AD9" s="30">
        <f>'Courses &amp; Programmes'!W9</f>
        <v>46232</v>
      </c>
      <c r="AE9" s="29" t="str">
        <f t="shared" si="3"/>
        <v>Yes</v>
      </c>
      <c r="AF9" s="29" t="str">
        <f t="shared" si="4"/>
        <v>Yes</v>
      </c>
      <c r="AG9" s="29" t="str">
        <f t="shared" si="5"/>
        <v>Yes</v>
      </c>
      <c r="AH9" s="29" t="str">
        <f t="shared" si="6"/>
        <v>No</v>
      </c>
      <c r="AI9" s="29" t="str">
        <f t="shared" si="7"/>
        <v>Yes</v>
      </c>
      <c r="AJ9" s="29" t="str">
        <f t="shared" si="8"/>
        <v>No</v>
      </c>
      <c r="AK9" s="29" t="str">
        <f t="shared" si="9"/>
        <v>Yes</v>
      </c>
      <c r="AL9" s="29" t="str">
        <f t="shared" si="10"/>
        <v>No</v>
      </c>
      <c r="AM9" s="29" t="str">
        <f t="shared" si="11"/>
        <v>No</v>
      </c>
      <c r="AN9" s="29" t="s">
        <v>104</v>
      </c>
      <c r="AO9" s="11"/>
      <c r="AP9" s="25"/>
      <c r="AQ9" s="25"/>
      <c r="AR9" s="11"/>
      <c r="AS9" s="11"/>
      <c r="AT9" s="11"/>
      <c r="AU9" s="11"/>
      <c r="AV9" s="11"/>
      <c r="AW9" s="11"/>
      <c r="AX9" s="11"/>
      <c r="AY9" s="11"/>
    </row>
    <row r="10" spans="1:51" s="10" customFormat="1" ht="63" customHeight="1" x14ac:dyDescent="0.2">
      <c r="A10" s="28" t="str">
        <f>'Courses &amp; Programmes'!B10</f>
        <v>Forest School: A Holistic Approach to Education</v>
      </c>
      <c r="B10" s="29" t="s">
        <v>1631</v>
      </c>
      <c r="C10" s="29" t="s">
        <v>1608</v>
      </c>
      <c r="D10" s="29" t="s">
        <v>1609</v>
      </c>
      <c r="E10" s="29" t="str">
        <f>'Courses &amp; Programmes'!C10</f>
        <v>Flúirse Teacher CPD</v>
      </c>
      <c r="F10" s="29" t="s">
        <v>1626</v>
      </c>
      <c r="G10" s="29" t="s">
        <v>1610</v>
      </c>
      <c r="H10" s="29" t="s">
        <v>1611</v>
      </c>
      <c r="I10" s="29" t="s">
        <v>1612</v>
      </c>
      <c r="J10" s="29" t="s">
        <v>1623</v>
      </c>
      <c r="K10" s="29" t="str">
        <f>'Courses &amp; Programmes'!E10</f>
        <v>Ireland – national</v>
      </c>
      <c r="L10" s="29" t="str">
        <f>'Courses &amp; Programmes'!O10</f>
        <v>No</v>
      </c>
      <c r="M10" s="29" t="str">
        <f>'Courses &amp; Programmes'!P10</f>
        <v>Yes</v>
      </c>
      <c r="N10" s="29" t="s">
        <v>36</v>
      </c>
      <c r="O10" s="29" t="s">
        <v>36</v>
      </c>
      <c r="P10" s="29" t="s">
        <v>37</v>
      </c>
      <c r="Q10" s="29" t="s">
        <v>1216</v>
      </c>
      <c r="R10" s="29" t="str">
        <f>'Courses &amp; Programmes'!L10</f>
        <v>Adjacent</v>
      </c>
      <c r="S10" s="29" t="str">
        <f t="shared" si="0"/>
        <v>No</v>
      </c>
      <c r="T10" s="29" t="str">
        <f t="shared" si="1"/>
        <v>Yes</v>
      </c>
      <c r="U10" s="29" t="str">
        <f>'Courses &amp; Programmes'!N10</f>
        <v>Primary Curriculum; Teacher CPD / Professional Learning</v>
      </c>
      <c r="V10" s="29" t="str">
        <f t="shared" si="2"/>
        <v>Yes</v>
      </c>
      <c r="W10" s="29" t="str">
        <f>'Courses &amp; Programmes'!F10</f>
        <v>Online</v>
      </c>
      <c r="X10" s="29" t="str">
        <f>'Courses &amp; Programmes'!V10</f>
        <v>Seasonal</v>
      </c>
      <c r="Y10" s="29" t="str">
        <f>'Courses &amp; Programmes'!U10</f>
        <v>Official website verified</v>
      </c>
      <c r="Z10" s="29" t="str">
        <f>'Courses &amp; Programmes'!T10</f>
        <v>Official Website</v>
      </c>
      <c r="AA10" s="29" t="s">
        <v>1614</v>
      </c>
      <c r="AB10" s="29" t="s">
        <v>38</v>
      </c>
      <c r="AC10" s="29" t="s">
        <v>1113</v>
      </c>
      <c r="AD10" s="30">
        <f>'Courses &amp; Programmes'!W10</f>
        <v>46232</v>
      </c>
      <c r="AE10" s="29" t="str">
        <f t="shared" si="3"/>
        <v>Yes</v>
      </c>
      <c r="AF10" s="29" t="str">
        <f t="shared" si="4"/>
        <v>Yes</v>
      </c>
      <c r="AG10" s="29" t="str">
        <f t="shared" si="5"/>
        <v>Yes</v>
      </c>
      <c r="AH10" s="29" t="str">
        <f t="shared" si="6"/>
        <v>No</v>
      </c>
      <c r="AI10" s="29" t="str">
        <f t="shared" si="7"/>
        <v>Yes</v>
      </c>
      <c r="AJ10" s="29" t="str">
        <f t="shared" si="8"/>
        <v>No</v>
      </c>
      <c r="AK10" s="29" t="str">
        <f t="shared" si="9"/>
        <v>Yes</v>
      </c>
      <c r="AL10" s="29" t="str">
        <f t="shared" si="10"/>
        <v>No</v>
      </c>
      <c r="AM10" s="29" t="str">
        <f t="shared" si="11"/>
        <v>No</v>
      </c>
      <c r="AN10" s="29" t="s">
        <v>109</v>
      </c>
      <c r="AO10" s="11"/>
      <c r="AP10" s="25"/>
      <c r="AQ10" s="25"/>
      <c r="AR10" s="11"/>
      <c r="AS10" s="11"/>
      <c r="AT10" s="11"/>
      <c r="AU10" s="11"/>
      <c r="AV10" s="11"/>
      <c r="AW10" s="11"/>
      <c r="AX10" s="11"/>
      <c r="AY10" s="11"/>
    </row>
    <row r="11" spans="1:51" s="10" customFormat="1" ht="63" customHeight="1" x14ac:dyDescent="0.2">
      <c r="A11" s="28" t="str">
        <f>'Courses &amp; Programmes'!B11</f>
        <v>Learning Locally - Using the Locality to Learn Across the Curriculum</v>
      </c>
      <c r="B11" s="29" t="s">
        <v>1632</v>
      </c>
      <c r="C11" s="29" t="s">
        <v>1608</v>
      </c>
      <c r="D11" s="29" t="s">
        <v>1609</v>
      </c>
      <c r="E11" s="29" t="str">
        <f>'Courses &amp; Programmes'!C11</f>
        <v>Flúirse Teacher CPD</v>
      </c>
      <c r="F11" s="29" t="s">
        <v>1626</v>
      </c>
      <c r="G11" s="29" t="s">
        <v>1610</v>
      </c>
      <c r="H11" s="29" t="s">
        <v>1611</v>
      </c>
      <c r="I11" s="29" t="s">
        <v>1612</v>
      </c>
      <c r="J11" s="29" t="s">
        <v>1623</v>
      </c>
      <c r="K11" s="29" t="str">
        <f>'Courses &amp; Programmes'!E11</f>
        <v>Ireland – national</v>
      </c>
      <c r="L11" s="29" t="str">
        <f>'Courses &amp; Programmes'!O11</f>
        <v>No</v>
      </c>
      <c r="M11" s="29" t="str">
        <f>'Courses &amp; Programmes'!P11</f>
        <v>Yes</v>
      </c>
      <c r="N11" s="29" t="s">
        <v>36</v>
      </c>
      <c r="O11" s="29" t="s">
        <v>36</v>
      </c>
      <c r="P11" s="29" t="s">
        <v>37</v>
      </c>
      <c r="Q11" s="29" t="s">
        <v>1216</v>
      </c>
      <c r="R11" s="29" t="str">
        <f>'Courses &amp; Programmes'!L11</f>
        <v>Adjacent</v>
      </c>
      <c r="S11" s="29" t="str">
        <f t="shared" si="0"/>
        <v>No</v>
      </c>
      <c r="T11" s="29" t="str">
        <f t="shared" si="1"/>
        <v>Yes</v>
      </c>
      <c r="U11" s="29" t="str">
        <f>'Courses &amp; Programmes'!N11</f>
        <v>Primary Curriculum; Teacher CPD / Professional Learning</v>
      </c>
      <c r="V11" s="29" t="str">
        <f t="shared" si="2"/>
        <v>Yes</v>
      </c>
      <c r="W11" s="29" t="str">
        <f>'Courses &amp; Programmes'!F11</f>
        <v>Online</v>
      </c>
      <c r="X11" s="29" t="str">
        <f>'Courses &amp; Programmes'!V11</f>
        <v>Seasonal</v>
      </c>
      <c r="Y11" s="29" t="str">
        <f>'Courses &amp; Programmes'!U11</f>
        <v>Official website verified</v>
      </c>
      <c r="Z11" s="29" t="str">
        <f>'Courses &amp; Programmes'!T11</f>
        <v>Official Website</v>
      </c>
      <c r="AA11" s="29" t="s">
        <v>1614</v>
      </c>
      <c r="AB11" s="29" t="s">
        <v>38</v>
      </c>
      <c r="AC11" s="29" t="s">
        <v>1113</v>
      </c>
      <c r="AD11" s="30">
        <f>'Courses &amp; Programmes'!W11</f>
        <v>46232</v>
      </c>
      <c r="AE11" s="29" t="str">
        <f t="shared" si="3"/>
        <v>Yes</v>
      </c>
      <c r="AF11" s="29" t="str">
        <f t="shared" si="4"/>
        <v>Yes</v>
      </c>
      <c r="AG11" s="29" t="str">
        <f t="shared" si="5"/>
        <v>Yes</v>
      </c>
      <c r="AH11" s="29" t="str">
        <f t="shared" si="6"/>
        <v>No</v>
      </c>
      <c r="AI11" s="29" t="str">
        <f t="shared" si="7"/>
        <v>Yes</v>
      </c>
      <c r="AJ11" s="29" t="str">
        <f t="shared" si="8"/>
        <v>No</v>
      </c>
      <c r="AK11" s="29" t="str">
        <f t="shared" si="9"/>
        <v>Yes</v>
      </c>
      <c r="AL11" s="29" t="str">
        <f t="shared" si="10"/>
        <v>No</v>
      </c>
      <c r="AM11" s="29" t="str">
        <f t="shared" si="11"/>
        <v>No</v>
      </c>
      <c r="AN11" s="29" t="s">
        <v>111</v>
      </c>
      <c r="AO11" s="11"/>
      <c r="AP11" s="25"/>
      <c r="AQ11" s="25"/>
      <c r="AR11" s="11"/>
      <c r="AS11" s="11"/>
      <c r="AT11" s="11"/>
      <c r="AU11" s="11"/>
      <c r="AV11" s="11"/>
      <c r="AW11" s="11"/>
      <c r="AX11" s="11"/>
      <c r="AY11" s="11"/>
    </row>
    <row r="12" spans="1:51" s="10" customFormat="1" ht="63" customHeight="1" x14ac:dyDescent="0.2">
      <c r="A12" s="28" t="str">
        <f>'Courses &amp; Programmes'!B12</f>
        <v>Farming at Sea: Links to the Primary Classroom</v>
      </c>
      <c r="B12" s="29" t="s">
        <v>1633</v>
      </c>
      <c r="C12" s="29" t="s">
        <v>1608</v>
      </c>
      <c r="D12" s="29" t="s">
        <v>1609</v>
      </c>
      <c r="E12" s="29" t="str">
        <f>'Courses &amp; Programmes'!C12</f>
        <v>TeachNet (Plan International Ireland)</v>
      </c>
      <c r="F12" s="29" t="s">
        <v>1634</v>
      </c>
      <c r="G12" s="29" t="s">
        <v>1610</v>
      </c>
      <c r="H12" s="29" t="s">
        <v>1611</v>
      </c>
      <c r="I12" s="29" t="s">
        <v>1612</v>
      </c>
      <c r="J12" s="29" t="s">
        <v>1623</v>
      </c>
      <c r="K12" s="29" t="str">
        <f>'Courses &amp; Programmes'!E12</f>
        <v>Ireland – national</v>
      </c>
      <c r="L12" s="29" t="str">
        <f>'Courses &amp; Programmes'!O12</f>
        <v>No</v>
      </c>
      <c r="M12" s="29" t="str">
        <f>'Courses &amp; Programmes'!P12</f>
        <v>Yes</v>
      </c>
      <c r="N12" s="29" t="s">
        <v>36</v>
      </c>
      <c r="O12" s="29" t="s">
        <v>36</v>
      </c>
      <c r="P12" s="29" t="s">
        <v>37</v>
      </c>
      <c r="Q12" s="29" t="s">
        <v>1216</v>
      </c>
      <c r="R12" s="29" t="str">
        <f>'Courses &amp; Programmes'!L12</f>
        <v>Implicit</v>
      </c>
      <c r="S12" s="29" t="str">
        <f t="shared" si="0"/>
        <v>No</v>
      </c>
      <c r="T12" s="29" t="str">
        <f t="shared" si="1"/>
        <v>Yes</v>
      </c>
      <c r="U12" s="29" t="str">
        <f>'Courses &amp; Programmes'!N12</f>
        <v>Primary Curriculum; Primary SESE; Teacher CPD / Professional Learning</v>
      </c>
      <c r="V12" s="29" t="str">
        <f>"No"</f>
        <v>No</v>
      </c>
      <c r="W12" s="29" t="str">
        <f>'Courses &amp; Programmes'!F12</f>
        <v>Online</v>
      </c>
      <c r="X12" s="29" t="str">
        <f>'Courses &amp; Programmes'!V12</f>
        <v>Seasonal</v>
      </c>
      <c r="Y12" s="29" t="str">
        <f>'Courses &amp; Programmes'!U12</f>
        <v>Official website verified</v>
      </c>
      <c r="Z12" s="29" t="str">
        <f>'Courses &amp; Programmes'!T12</f>
        <v>Official Website</v>
      </c>
      <c r="AA12" s="29" t="s">
        <v>1614</v>
      </c>
      <c r="AB12" s="29" t="s">
        <v>38</v>
      </c>
      <c r="AC12" s="29" t="s">
        <v>1113</v>
      </c>
      <c r="AD12" s="30">
        <f>'Courses &amp; Programmes'!W12</f>
        <v>46232</v>
      </c>
      <c r="AE12" s="29" t="str">
        <f t="shared" si="3"/>
        <v>Yes</v>
      </c>
      <c r="AF12" s="29" t="str">
        <f t="shared" si="4"/>
        <v>Yes</v>
      </c>
      <c r="AG12" s="29" t="str">
        <f t="shared" si="5"/>
        <v>Yes</v>
      </c>
      <c r="AH12" s="29" t="str">
        <f t="shared" si="6"/>
        <v>No</v>
      </c>
      <c r="AI12" s="29" t="str">
        <f t="shared" si="7"/>
        <v>No</v>
      </c>
      <c r="AJ12" s="29" t="str">
        <f t="shared" si="8"/>
        <v>No</v>
      </c>
      <c r="AK12" s="29" t="str">
        <f t="shared" si="9"/>
        <v>Yes</v>
      </c>
      <c r="AL12" s="29" t="str">
        <f t="shared" si="10"/>
        <v>No</v>
      </c>
      <c r="AM12" s="29" t="str">
        <f t="shared" si="11"/>
        <v>No</v>
      </c>
      <c r="AN12" s="29" t="s">
        <v>116</v>
      </c>
      <c r="AO12" s="11"/>
      <c r="AP12" s="25"/>
      <c r="AQ12" s="25"/>
      <c r="AR12" s="11"/>
      <c r="AS12" s="11"/>
      <c r="AT12" s="11"/>
      <c r="AU12" s="11"/>
      <c r="AV12" s="11"/>
      <c r="AW12" s="11"/>
      <c r="AX12" s="11"/>
      <c r="AY12" s="11"/>
    </row>
    <row r="13" spans="1:51" s="10" customFormat="1" ht="63" customHeight="1" x14ac:dyDescent="0.2">
      <c r="A13" s="28" t="str">
        <f>'Courses &amp; Programmes'!B13</f>
        <v>Teacher CPD: STEM, Sustainability &amp; Circular Economy</v>
      </c>
      <c r="B13" s="29" t="s">
        <v>1635</v>
      </c>
      <c r="C13" s="29" t="s">
        <v>1608</v>
      </c>
      <c r="D13" s="29" t="s">
        <v>1609</v>
      </c>
      <c r="E13" s="29" t="str">
        <f>'Courses &amp; Programmes'!C13</f>
        <v>Rediscovery Centre</v>
      </c>
      <c r="F13" s="29" t="s">
        <v>1621</v>
      </c>
      <c r="G13" s="29" t="s">
        <v>1610</v>
      </c>
      <c r="H13" s="29" t="s">
        <v>1611</v>
      </c>
      <c r="I13" s="29" t="s">
        <v>1612</v>
      </c>
      <c r="J13" s="29" t="s">
        <v>1623</v>
      </c>
      <c r="K13" s="29" t="str">
        <f>'Courses &amp; Programmes'!E13</f>
        <v>Dublin / Ireland – national</v>
      </c>
      <c r="L13" s="29" t="str">
        <f>'Courses &amp; Programmes'!O13</f>
        <v>No</v>
      </c>
      <c r="M13" s="29" t="str">
        <f>'Courses &amp; Programmes'!P13</f>
        <v>Yes</v>
      </c>
      <c r="N13" s="29" t="s">
        <v>37</v>
      </c>
      <c r="O13" s="29" t="s">
        <v>37</v>
      </c>
      <c r="P13" s="29" t="s">
        <v>37</v>
      </c>
      <c r="Q13" s="29" t="s">
        <v>1636</v>
      </c>
      <c r="R13" s="29" t="str">
        <f>'Courses &amp; Programmes'!L13</f>
        <v>Adjacent</v>
      </c>
      <c r="S13" s="29" t="str">
        <f t="shared" si="0"/>
        <v>No</v>
      </c>
      <c r="T13" s="29" t="str">
        <f t="shared" si="1"/>
        <v>Yes</v>
      </c>
      <c r="U13" s="29" t="str">
        <f>'Courses &amp; Programmes'!N13</f>
        <v>Primary Curriculum; Junior Cycle; Teacher CPD / Professional Learning</v>
      </c>
      <c r="V13" s="29" t="s">
        <v>40</v>
      </c>
      <c r="W13" s="29" t="str">
        <f>'Courses &amp; Programmes'!F13</f>
        <v>Blended</v>
      </c>
      <c r="X13" s="29" t="str">
        <f>'Courses &amp; Programmes'!V13</f>
        <v>Active</v>
      </c>
      <c r="Y13" s="29" t="str">
        <f>'Courses &amp; Programmes'!U13</f>
        <v>Partially verified</v>
      </c>
      <c r="Z13" s="29" t="str">
        <f>'Courses &amp; Programmes'!T13</f>
        <v>Official Website</v>
      </c>
      <c r="AA13" s="29" t="s">
        <v>1637</v>
      </c>
      <c r="AB13" s="29" t="s">
        <v>38</v>
      </c>
      <c r="AC13" s="29" t="s">
        <v>1113</v>
      </c>
      <c r="AD13" s="30">
        <f>'Courses &amp; Programmes'!W13</f>
        <v>46232</v>
      </c>
      <c r="AE13" s="29" t="str">
        <f t="shared" si="3"/>
        <v>Yes</v>
      </c>
      <c r="AF13" s="29" t="str">
        <f t="shared" si="4"/>
        <v>No</v>
      </c>
      <c r="AG13" s="29" t="str">
        <f t="shared" si="5"/>
        <v>Not applicable</v>
      </c>
      <c r="AH13" s="29" t="str">
        <f t="shared" si="6"/>
        <v>Not applicable</v>
      </c>
      <c r="AI13" s="29" t="str">
        <f t="shared" si="7"/>
        <v>Yes</v>
      </c>
      <c r="AJ13" s="29" t="str">
        <f t="shared" si="8"/>
        <v>No</v>
      </c>
      <c r="AK13" s="29" t="str">
        <f t="shared" si="9"/>
        <v>Yes</v>
      </c>
      <c r="AL13" s="29" t="str">
        <f t="shared" si="10"/>
        <v>No</v>
      </c>
      <c r="AM13" s="29" t="str">
        <f t="shared" si="11"/>
        <v>No</v>
      </c>
      <c r="AN13" s="29" t="s">
        <v>125</v>
      </c>
      <c r="AO13" s="11"/>
      <c r="AP13" s="25"/>
      <c r="AQ13" s="25"/>
      <c r="AR13" s="11"/>
      <c r="AS13" s="11"/>
      <c r="AT13" s="11"/>
      <c r="AU13" s="11"/>
      <c r="AV13" s="11"/>
      <c r="AW13" s="11"/>
      <c r="AX13" s="11"/>
      <c r="AY13" s="11"/>
    </row>
    <row r="14" spans="1:51" s="10" customFormat="1" ht="63" customHeight="1" x14ac:dyDescent="0.2">
      <c r="A14" s="28" t="str">
        <f>'Courses &amp; Programmes'!B14</f>
        <v>Generation Glas</v>
      </c>
      <c r="B14" s="29" t="s">
        <v>1638</v>
      </c>
      <c r="C14" s="29" t="s">
        <v>1608</v>
      </c>
      <c r="D14" s="29" t="s">
        <v>1609</v>
      </c>
      <c r="E14" s="29" t="str">
        <f>'Courses &amp; Programmes'!C14</f>
        <v>BiOrbic</v>
      </c>
      <c r="F14" s="29" t="s">
        <v>1639</v>
      </c>
      <c r="G14" s="29" t="s">
        <v>1610</v>
      </c>
      <c r="H14" s="29" t="s">
        <v>1611</v>
      </c>
      <c r="I14" s="29" t="s">
        <v>1612</v>
      </c>
      <c r="J14" s="29" t="s">
        <v>1613</v>
      </c>
      <c r="K14" s="29" t="str">
        <f>'Courses &amp; Programmes'!E14</f>
        <v>Dublin – UCD and off-site learning locations</v>
      </c>
      <c r="L14" s="29" t="str">
        <f>'Courses &amp; Programmes'!O14</f>
        <v>No</v>
      </c>
      <c r="M14" s="29" t="str">
        <f>'Courses &amp; Programmes'!P14</f>
        <v>No</v>
      </c>
      <c r="N14" s="29" t="s">
        <v>37</v>
      </c>
      <c r="O14" s="29" t="s">
        <v>36</v>
      </c>
      <c r="P14" s="29" t="s">
        <v>37</v>
      </c>
      <c r="Q14" s="29" t="s">
        <v>907</v>
      </c>
      <c r="R14" s="29" t="str">
        <f>'Courses &amp; Programmes'!L14</f>
        <v>Explicit</v>
      </c>
      <c r="S14" s="29" t="str">
        <f t="shared" si="0"/>
        <v>No</v>
      </c>
      <c r="T14" s="29" t="str">
        <f t="shared" si="1"/>
        <v>Yes</v>
      </c>
      <c r="U14" s="29" t="str">
        <f>'Courses &amp; Programmes'!N14</f>
        <v>Non-formal / Informal Education</v>
      </c>
      <c r="V14" s="29" t="str">
        <f>"No"</f>
        <v>No</v>
      </c>
      <c r="W14" s="29" t="str">
        <f>'Courses &amp; Programmes'!F14</f>
        <v>In-person</v>
      </c>
      <c r="X14" s="29" t="str">
        <f>'Courses &amp; Programmes'!V14</f>
        <v>Active</v>
      </c>
      <c r="Y14" s="29" t="str">
        <f>'Courses &amp; Programmes'!U14</f>
        <v>Official website verified</v>
      </c>
      <c r="Z14" s="29" t="str">
        <f>'Courses &amp; Programmes'!T14</f>
        <v>Official Website</v>
      </c>
      <c r="AA14" s="29" t="s">
        <v>1614</v>
      </c>
      <c r="AB14" s="29" t="s">
        <v>38</v>
      </c>
      <c r="AC14" s="29" t="s">
        <v>1113</v>
      </c>
      <c r="AD14" s="30">
        <f>'Courses &amp; Programmes'!W14</f>
        <v>46232</v>
      </c>
      <c r="AE14" s="29" t="str">
        <f t="shared" si="3"/>
        <v>Yes</v>
      </c>
      <c r="AF14" s="29" t="str">
        <f t="shared" si="4"/>
        <v>Yes</v>
      </c>
      <c r="AG14" s="29" t="str">
        <f t="shared" si="5"/>
        <v>Yes</v>
      </c>
      <c r="AH14" s="29" t="str">
        <f t="shared" si="6"/>
        <v>Yes</v>
      </c>
      <c r="AI14" s="29" t="str">
        <f t="shared" si="7"/>
        <v>No</v>
      </c>
      <c r="AJ14" s="29" t="str">
        <f t="shared" si="8"/>
        <v>Yes</v>
      </c>
      <c r="AK14" s="29" t="str">
        <f t="shared" si="9"/>
        <v>No</v>
      </c>
      <c r="AL14" s="29" t="str">
        <f t="shared" si="10"/>
        <v>Yes</v>
      </c>
      <c r="AM14" s="29" t="str">
        <f t="shared" si="11"/>
        <v>No</v>
      </c>
      <c r="AN14" s="29" t="s">
        <v>136</v>
      </c>
      <c r="AO14" s="11"/>
      <c r="AP14" s="25"/>
      <c r="AQ14" s="25"/>
      <c r="AR14" s="11"/>
      <c r="AS14" s="11"/>
      <c r="AT14" s="11"/>
      <c r="AU14" s="11"/>
      <c r="AV14" s="11"/>
      <c r="AW14" s="11"/>
      <c r="AX14" s="11"/>
      <c r="AY14" s="11"/>
    </row>
    <row r="15" spans="1:51" s="10" customFormat="1" ht="63" customHeight="1" x14ac:dyDescent="0.2">
      <c r="A15" s="28" t="str">
        <f>'Courses &amp; Programmes'!B15</f>
        <v>Agricultural Science – Leaving Certificate Subject</v>
      </c>
      <c r="B15" s="29" t="s">
        <v>1640</v>
      </c>
      <c r="C15" s="29" t="s">
        <v>1608</v>
      </c>
      <c r="D15" s="29" t="s">
        <v>1609</v>
      </c>
      <c r="E15" s="29" t="str">
        <f>'Courses &amp; Programmes'!C15</f>
        <v>Department of Education and Youth / NCCA; delivered by post-primary schools</v>
      </c>
      <c r="F15" s="29" t="s">
        <v>1629</v>
      </c>
      <c r="G15" s="29" t="s">
        <v>1610</v>
      </c>
      <c r="H15" s="29" t="s">
        <v>1611</v>
      </c>
      <c r="I15" s="29" t="s">
        <v>1612</v>
      </c>
      <c r="J15" s="29" t="s">
        <v>1623</v>
      </c>
      <c r="K15" s="29" t="str">
        <f>'Courses &amp; Programmes'!E15</f>
        <v>Ireland – national</v>
      </c>
      <c r="L15" s="29" t="str">
        <f>'Courses &amp; Programmes'!O15</f>
        <v>No</v>
      </c>
      <c r="M15" s="29" t="str">
        <f>'Courses &amp; Programmes'!P15</f>
        <v>No</v>
      </c>
      <c r="N15" s="29" t="s">
        <v>37</v>
      </c>
      <c r="O15" s="29" t="s">
        <v>36</v>
      </c>
      <c r="P15" s="29" t="s">
        <v>36</v>
      </c>
      <c r="Q15" s="29" t="s">
        <v>907</v>
      </c>
      <c r="R15" s="29" t="str">
        <f>'Courses &amp; Programmes'!L15</f>
        <v>Implicit</v>
      </c>
      <c r="S15" s="29" t="str">
        <f t="shared" si="0"/>
        <v>No</v>
      </c>
      <c r="T15" s="29" t="str">
        <f t="shared" si="1"/>
        <v>Yes</v>
      </c>
      <c r="U15" s="29" t="str">
        <f>'Courses &amp; Programmes'!N15</f>
        <v>Leaving Certificate</v>
      </c>
      <c r="V15" s="29" t="str">
        <f t="shared" ref="V15:V23" si="12">"Yes"</f>
        <v>Yes</v>
      </c>
      <c r="W15" s="29" t="str">
        <f>'Courses &amp; Programmes'!F15</f>
        <v>In-person</v>
      </c>
      <c r="X15" s="29" t="str">
        <f>'Courses &amp; Programmes'!V15</f>
        <v>Active</v>
      </c>
      <c r="Y15" s="29" t="str">
        <f>'Courses &amp; Programmes'!U15</f>
        <v>Official website verified</v>
      </c>
      <c r="Z15" s="29" t="str">
        <f>'Courses &amp; Programmes'!T15</f>
        <v>Official Website</v>
      </c>
      <c r="AA15" s="29" t="s">
        <v>1614</v>
      </c>
      <c r="AB15" s="29" t="s">
        <v>1630</v>
      </c>
      <c r="AC15" s="29" t="s">
        <v>1113</v>
      </c>
      <c r="AD15" s="30">
        <f>'Courses &amp; Programmes'!W15</f>
        <v>46232</v>
      </c>
      <c r="AE15" s="29" t="str">
        <f t="shared" si="3"/>
        <v>Yes</v>
      </c>
      <c r="AF15" s="29" t="str">
        <f t="shared" si="4"/>
        <v>Yes</v>
      </c>
      <c r="AG15" s="29" t="str">
        <f t="shared" si="5"/>
        <v>Yes</v>
      </c>
      <c r="AH15" s="29" t="str">
        <f t="shared" si="6"/>
        <v>Yes</v>
      </c>
      <c r="AI15" s="29" t="str">
        <f t="shared" si="7"/>
        <v>Yes</v>
      </c>
      <c r="AJ15" s="29" t="str">
        <f t="shared" si="8"/>
        <v>No</v>
      </c>
      <c r="AK15" s="29" t="str">
        <f t="shared" si="9"/>
        <v>No</v>
      </c>
      <c r="AL15" s="29" t="str">
        <f t="shared" si="10"/>
        <v>No</v>
      </c>
      <c r="AM15" s="29" t="str">
        <f t="shared" si="11"/>
        <v>No</v>
      </c>
      <c r="AN15" s="29" t="s">
        <v>146</v>
      </c>
      <c r="AO15" s="11"/>
      <c r="AP15" s="25"/>
      <c r="AQ15" s="25"/>
      <c r="AR15" s="11"/>
      <c r="AS15" s="11"/>
      <c r="AT15" s="11"/>
      <c r="AU15" s="11"/>
      <c r="AV15" s="11"/>
      <c r="AW15" s="11"/>
      <c r="AX15" s="11"/>
      <c r="AY15" s="11"/>
    </row>
    <row r="16" spans="1:51" s="10" customFormat="1" ht="63" customHeight="1" x14ac:dyDescent="0.2">
      <c r="A16" s="28" t="str">
        <f>'Courses &amp; Programmes'!B16</f>
        <v>Biology – Junior Cycle and Leaving Certificate Subjects</v>
      </c>
      <c r="B16" s="29" t="s">
        <v>1641</v>
      </c>
      <c r="C16" s="29" t="s">
        <v>1608</v>
      </c>
      <c r="D16" s="29" t="s">
        <v>1609</v>
      </c>
      <c r="E16" s="29" t="str">
        <f>'Courses &amp; Programmes'!C16</f>
        <v>Department of Education and Youth / NCCA; delivered by post-primary schools</v>
      </c>
      <c r="F16" s="29" t="s">
        <v>1629</v>
      </c>
      <c r="G16" s="29" t="s">
        <v>1610</v>
      </c>
      <c r="H16" s="29" t="s">
        <v>1611</v>
      </c>
      <c r="I16" s="29" t="s">
        <v>1612</v>
      </c>
      <c r="J16" s="29" t="s">
        <v>1623</v>
      </c>
      <c r="K16" s="29" t="str">
        <f>'Courses &amp; Programmes'!E16</f>
        <v>Ireland – national</v>
      </c>
      <c r="L16" s="29" t="str">
        <f>'Courses &amp; Programmes'!O16</f>
        <v>No</v>
      </c>
      <c r="M16" s="29" t="str">
        <f>'Courses &amp; Programmes'!P16</f>
        <v>No</v>
      </c>
      <c r="N16" s="29" t="s">
        <v>37</v>
      </c>
      <c r="O16" s="29" t="s">
        <v>36</v>
      </c>
      <c r="P16" s="29" t="s">
        <v>36</v>
      </c>
      <c r="Q16" s="29" t="s">
        <v>907</v>
      </c>
      <c r="R16" s="29" t="str">
        <f>'Courses &amp; Programmes'!L16</f>
        <v>Adjacent</v>
      </c>
      <c r="S16" s="29" t="str">
        <f t="shared" si="0"/>
        <v>No</v>
      </c>
      <c r="T16" s="29" t="str">
        <f t="shared" si="1"/>
        <v>Yes</v>
      </c>
      <c r="U16" s="29" t="str">
        <f>'Courses &amp; Programmes'!N16</f>
        <v>Junior Cycle; Leaving Certificate</v>
      </c>
      <c r="V16" s="29" t="str">
        <f t="shared" si="12"/>
        <v>Yes</v>
      </c>
      <c r="W16" s="29" t="str">
        <f>'Courses &amp; Programmes'!F16</f>
        <v>In-person</v>
      </c>
      <c r="X16" s="29" t="str">
        <f>'Courses &amp; Programmes'!V16</f>
        <v>Active</v>
      </c>
      <c r="Y16" s="29" t="str">
        <f>'Courses &amp; Programmes'!U16</f>
        <v>Official website verified</v>
      </c>
      <c r="Z16" s="29" t="str">
        <f>'Courses &amp; Programmes'!T16</f>
        <v>Official Website</v>
      </c>
      <c r="AA16" s="29" t="s">
        <v>1614</v>
      </c>
      <c r="AB16" s="29" t="s">
        <v>1630</v>
      </c>
      <c r="AC16" s="29" t="s">
        <v>1113</v>
      </c>
      <c r="AD16" s="30">
        <f>'Courses &amp; Programmes'!W16</f>
        <v>46232</v>
      </c>
      <c r="AE16" s="29" t="str">
        <f t="shared" si="3"/>
        <v>Yes</v>
      </c>
      <c r="AF16" s="29" t="str">
        <f t="shared" si="4"/>
        <v>Yes</v>
      </c>
      <c r="AG16" s="29" t="str">
        <f t="shared" si="5"/>
        <v>Yes</v>
      </c>
      <c r="AH16" s="29" t="str">
        <f t="shared" si="6"/>
        <v>Yes</v>
      </c>
      <c r="AI16" s="29" t="str">
        <f t="shared" si="7"/>
        <v>Yes</v>
      </c>
      <c r="AJ16" s="29" t="str">
        <f t="shared" si="8"/>
        <v>No</v>
      </c>
      <c r="AK16" s="29" t="str">
        <f t="shared" si="9"/>
        <v>No</v>
      </c>
      <c r="AL16" s="29" t="str">
        <f t="shared" si="10"/>
        <v>No</v>
      </c>
      <c r="AM16" s="29" t="str">
        <f t="shared" si="11"/>
        <v>No</v>
      </c>
      <c r="AN16" s="29" t="s">
        <v>152</v>
      </c>
      <c r="AO16" s="11"/>
      <c r="AP16" s="25"/>
      <c r="AQ16" s="25"/>
      <c r="AR16" s="11"/>
      <c r="AS16" s="11"/>
      <c r="AT16" s="11"/>
      <c r="AU16" s="11"/>
      <c r="AV16" s="11"/>
      <c r="AW16" s="11"/>
      <c r="AX16" s="11"/>
      <c r="AY16" s="11"/>
    </row>
    <row r="17" spans="1:51" s="10" customFormat="1" ht="63" customHeight="1" x14ac:dyDescent="0.2">
      <c r="A17" s="28" t="str">
        <f>'Courses &amp; Programmes'!B17</f>
        <v>Teachers in Residence</v>
      </c>
      <c r="B17" s="29" t="s">
        <v>1642</v>
      </c>
      <c r="C17" s="29" t="s">
        <v>1608</v>
      </c>
      <c r="D17" s="29" t="s">
        <v>1609</v>
      </c>
      <c r="E17" s="29" t="str">
        <f>'Courses &amp; Programmes'!C17</f>
        <v>University of Galway</v>
      </c>
      <c r="F17" s="29" t="s">
        <v>260</v>
      </c>
      <c r="G17" s="29" t="s">
        <v>1610</v>
      </c>
      <c r="H17" s="29" t="s">
        <v>1611</v>
      </c>
      <c r="I17" s="29" t="s">
        <v>1612</v>
      </c>
      <c r="J17" s="29" t="s">
        <v>1623</v>
      </c>
      <c r="K17" s="29" t="str">
        <f>'Courses &amp; Programmes'!E17</f>
        <v>Ireland – national</v>
      </c>
      <c r="L17" s="29" t="str">
        <f>'Courses &amp; Programmes'!O17</f>
        <v>No</v>
      </c>
      <c r="M17" s="29" t="str">
        <f>'Courses &amp; Programmes'!P17</f>
        <v>Yes</v>
      </c>
      <c r="N17" s="29" t="s">
        <v>37</v>
      </c>
      <c r="O17" s="29" t="s">
        <v>36</v>
      </c>
      <c r="P17" s="29" t="s">
        <v>37</v>
      </c>
      <c r="Q17" s="29" t="s">
        <v>1216</v>
      </c>
      <c r="R17" s="29" t="str">
        <f>'Courses &amp; Programmes'!L17</f>
        <v>Explicit</v>
      </c>
      <c r="S17" s="29" t="str">
        <f t="shared" si="0"/>
        <v>No</v>
      </c>
      <c r="T17" s="29" t="str">
        <f t="shared" si="1"/>
        <v>Yes</v>
      </c>
      <c r="U17" s="29" t="str">
        <f>'Courses &amp; Programmes'!N17</f>
        <v>Primary Curriculum; Junior Cycle; Teacher CPD / Professional Learning</v>
      </c>
      <c r="V17" s="29" t="str">
        <f t="shared" si="12"/>
        <v>Yes</v>
      </c>
      <c r="W17" s="29" t="str">
        <f>'Courses &amp; Programmes'!F17</f>
        <v>Online</v>
      </c>
      <c r="X17" s="29" t="str">
        <f>'Courses &amp; Programmes'!V17</f>
        <v>Active</v>
      </c>
      <c r="Y17" s="29" t="str">
        <f>'Courses &amp; Programmes'!U17</f>
        <v>Official website verified</v>
      </c>
      <c r="Z17" s="29" t="str">
        <f>'Courses &amp; Programmes'!T17</f>
        <v>Official Website</v>
      </c>
      <c r="AA17" s="29" t="s">
        <v>1614</v>
      </c>
      <c r="AB17" s="29" t="s">
        <v>38</v>
      </c>
      <c r="AC17" s="29" t="s">
        <v>1113</v>
      </c>
      <c r="AD17" s="30">
        <f>'Courses &amp; Programmes'!W17</f>
        <v>46232</v>
      </c>
      <c r="AE17" s="29" t="str">
        <f t="shared" si="3"/>
        <v>Yes</v>
      </c>
      <c r="AF17" s="29" t="str">
        <f t="shared" si="4"/>
        <v>Yes</v>
      </c>
      <c r="AG17" s="29" t="str">
        <f t="shared" si="5"/>
        <v>Yes</v>
      </c>
      <c r="AH17" s="29" t="str">
        <f t="shared" si="6"/>
        <v>No</v>
      </c>
      <c r="AI17" s="29" t="str">
        <f t="shared" si="7"/>
        <v>Yes</v>
      </c>
      <c r="AJ17" s="29" t="str">
        <f t="shared" si="8"/>
        <v>No</v>
      </c>
      <c r="AK17" s="29" t="str">
        <f t="shared" si="9"/>
        <v>Yes</v>
      </c>
      <c r="AL17" s="29" t="str">
        <f t="shared" si="10"/>
        <v>Yes</v>
      </c>
      <c r="AM17" s="29" t="str">
        <f t="shared" si="11"/>
        <v>No</v>
      </c>
      <c r="AN17" s="29" t="s">
        <v>162</v>
      </c>
      <c r="AO17" s="11"/>
      <c r="AP17" s="25"/>
      <c r="AQ17" s="25"/>
      <c r="AR17" s="11"/>
      <c r="AS17" s="11"/>
      <c r="AT17" s="11"/>
      <c r="AU17" s="11"/>
      <c r="AV17" s="11"/>
      <c r="AW17" s="11"/>
      <c r="AX17" s="11"/>
      <c r="AY17" s="11"/>
    </row>
    <row r="18" spans="1:51" s="10" customFormat="1" ht="63" customHeight="1" x14ac:dyDescent="0.2">
      <c r="A18" s="28" t="str">
        <f>'Courses &amp; Programmes'!B18</f>
        <v>Home Economics – Junior Cycle and Leaving Certificate Subjects</v>
      </c>
      <c r="B18" s="29" t="s">
        <v>1643</v>
      </c>
      <c r="C18" s="29" t="s">
        <v>1608</v>
      </c>
      <c r="D18" s="29" t="s">
        <v>1609</v>
      </c>
      <c r="E18" s="29" t="str">
        <f>'Courses &amp; Programmes'!C18</f>
        <v>Department of Education and Youth / NCCA; delivered by post-primary schools</v>
      </c>
      <c r="F18" s="29" t="s">
        <v>1629</v>
      </c>
      <c r="G18" s="29" t="s">
        <v>1610</v>
      </c>
      <c r="H18" s="29" t="s">
        <v>1611</v>
      </c>
      <c r="I18" s="29" t="s">
        <v>1612</v>
      </c>
      <c r="J18" s="29" t="s">
        <v>1623</v>
      </c>
      <c r="K18" s="29" t="str">
        <f>'Courses &amp; Programmes'!E18</f>
        <v>Ireland – national</v>
      </c>
      <c r="L18" s="29" t="str">
        <f>'Courses &amp; Programmes'!O18</f>
        <v>No</v>
      </c>
      <c r="M18" s="29" t="str">
        <f>'Courses &amp; Programmes'!P18</f>
        <v>No</v>
      </c>
      <c r="N18" s="29" t="s">
        <v>37</v>
      </c>
      <c r="O18" s="29" t="s">
        <v>36</v>
      </c>
      <c r="P18" s="29" t="s">
        <v>36</v>
      </c>
      <c r="Q18" s="29" t="s">
        <v>907</v>
      </c>
      <c r="R18" s="29" t="str">
        <f>'Courses &amp; Programmes'!L18</f>
        <v>Implicit</v>
      </c>
      <c r="S18" s="29" t="str">
        <f t="shared" si="0"/>
        <v>No</v>
      </c>
      <c r="T18" s="29" t="str">
        <f t="shared" si="1"/>
        <v>Yes</v>
      </c>
      <c r="U18" s="29" t="str">
        <f>'Courses &amp; Programmes'!N18</f>
        <v>Junior Cycle; Leaving Certificate</v>
      </c>
      <c r="V18" s="29" t="str">
        <f t="shared" si="12"/>
        <v>Yes</v>
      </c>
      <c r="W18" s="29" t="str">
        <f>'Courses &amp; Programmes'!F18</f>
        <v>In-person</v>
      </c>
      <c r="X18" s="29" t="str">
        <f>'Courses &amp; Programmes'!V18</f>
        <v>Active</v>
      </c>
      <c r="Y18" s="29" t="str">
        <f>'Courses &amp; Programmes'!U18</f>
        <v>Official website verified</v>
      </c>
      <c r="Z18" s="29" t="str">
        <f>'Courses &amp; Programmes'!T18</f>
        <v>Official Website</v>
      </c>
      <c r="AA18" s="29" t="s">
        <v>1614</v>
      </c>
      <c r="AB18" s="29" t="s">
        <v>1630</v>
      </c>
      <c r="AC18" s="29" t="s">
        <v>1113</v>
      </c>
      <c r="AD18" s="30">
        <f>'Courses &amp; Programmes'!W18</f>
        <v>46232</v>
      </c>
      <c r="AE18" s="29" t="str">
        <f t="shared" si="3"/>
        <v>Yes</v>
      </c>
      <c r="AF18" s="29" t="str">
        <f t="shared" si="4"/>
        <v>Yes</v>
      </c>
      <c r="AG18" s="29" t="str">
        <f t="shared" si="5"/>
        <v>Yes</v>
      </c>
      <c r="AH18" s="29" t="str">
        <f t="shared" si="6"/>
        <v>Yes</v>
      </c>
      <c r="AI18" s="29" t="str">
        <f t="shared" si="7"/>
        <v>Yes</v>
      </c>
      <c r="AJ18" s="29" t="str">
        <f t="shared" si="8"/>
        <v>No</v>
      </c>
      <c r="AK18" s="29" t="str">
        <f t="shared" si="9"/>
        <v>No</v>
      </c>
      <c r="AL18" s="29" t="str">
        <f t="shared" si="10"/>
        <v>No</v>
      </c>
      <c r="AM18" s="29" t="str">
        <f t="shared" si="11"/>
        <v>No</v>
      </c>
      <c r="AN18" s="29" t="s">
        <v>164</v>
      </c>
      <c r="AO18" s="11"/>
      <c r="AP18" s="25"/>
      <c r="AQ18" s="25"/>
      <c r="AR18" s="11"/>
      <c r="AS18" s="11"/>
      <c r="AT18" s="11"/>
      <c r="AU18" s="11"/>
      <c r="AV18" s="11"/>
      <c r="AW18" s="11"/>
      <c r="AX18" s="11"/>
      <c r="AY18" s="11"/>
    </row>
    <row r="19" spans="1:51" s="10" customFormat="1" ht="63" customHeight="1" x14ac:dyDescent="0.2">
      <c r="A19" s="28" t="str">
        <f>'Courses &amp; Programmes'!B19</f>
        <v>Climate Action and Sustainable Development – Leaving Certificate Subject</v>
      </c>
      <c r="B19" s="29" t="s">
        <v>1644</v>
      </c>
      <c r="C19" s="29" t="s">
        <v>1608</v>
      </c>
      <c r="D19" s="29" t="s">
        <v>1609</v>
      </c>
      <c r="E19" s="29" t="str">
        <f>'Courses &amp; Programmes'!C19</f>
        <v>Department of Education and Youth / NCCA; delivered by post-primary schools</v>
      </c>
      <c r="F19" s="29" t="s">
        <v>1629</v>
      </c>
      <c r="G19" s="29" t="s">
        <v>1610</v>
      </c>
      <c r="H19" s="29" t="s">
        <v>1611</v>
      </c>
      <c r="I19" s="29" t="s">
        <v>1612</v>
      </c>
      <c r="J19" s="29" t="s">
        <v>1623</v>
      </c>
      <c r="K19" s="29" t="str">
        <f>'Courses &amp; Programmes'!E19</f>
        <v>Ireland – national</v>
      </c>
      <c r="L19" s="29" t="str">
        <f>'Courses &amp; Programmes'!O19</f>
        <v>No</v>
      </c>
      <c r="M19" s="29" t="str">
        <f>'Courses &amp; Programmes'!P19</f>
        <v>No</v>
      </c>
      <c r="N19" s="29" t="s">
        <v>37</v>
      </c>
      <c r="O19" s="29" t="s">
        <v>36</v>
      </c>
      <c r="P19" s="29" t="s">
        <v>36</v>
      </c>
      <c r="Q19" s="29" t="s">
        <v>907</v>
      </c>
      <c r="R19" s="29" t="str">
        <f>'Courses &amp; Programmes'!L19</f>
        <v>Explicit</v>
      </c>
      <c r="S19" s="29" t="str">
        <f t="shared" si="0"/>
        <v>No</v>
      </c>
      <c r="T19" s="29" t="str">
        <f t="shared" si="1"/>
        <v>Yes</v>
      </c>
      <c r="U19" s="29" t="str">
        <f>'Courses &amp; Programmes'!N19</f>
        <v>Leaving Certificate</v>
      </c>
      <c r="V19" s="29" t="str">
        <f t="shared" si="12"/>
        <v>Yes</v>
      </c>
      <c r="W19" s="29" t="str">
        <f>'Courses &amp; Programmes'!F19</f>
        <v>In-person</v>
      </c>
      <c r="X19" s="29" t="str">
        <f>'Courses &amp; Programmes'!V19</f>
        <v>Active</v>
      </c>
      <c r="Y19" s="29" t="str">
        <f>'Courses &amp; Programmes'!U19</f>
        <v>Official website verified</v>
      </c>
      <c r="Z19" s="29" t="str">
        <f>'Courses &amp; Programmes'!T19</f>
        <v>Official Website</v>
      </c>
      <c r="AA19" s="29" t="s">
        <v>1614</v>
      </c>
      <c r="AB19" s="29" t="s">
        <v>1630</v>
      </c>
      <c r="AC19" s="29" t="s">
        <v>1113</v>
      </c>
      <c r="AD19" s="30">
        <f>'Courses &amp; Programmes'!W19</f>
        <v>46232</v>
      </c>
      <c r="AE19" s="29" t="str">
        <f t="shared" si="3"/>
        <v>Yes</v>
      </c>
      <c r="AF19" s="29" t="str">
        <f t="shared" si="4"/>
        <v>Yes</v>
      </c>
      <c r="AG19" s="29" t="str">
        <f t="shared" si="5"/>
        <v>Yes</v>
      </c>
      <c r="AH19" s="29" t="str">
        <f t="shared" si="6"/>
        <v>Yes</v>
      </c>
      <c r="AI19" s="29" t="str">
        <f t="shared" si="7"/>
        <v>Yes</v>
      </c>
      <c r="AJ19" s="29" t="str">
        <f t="shared" si="8"/>
        <v>No</v>
      </c>
      <c r="AK19" s="29" t="str">
        <f t="shared" si="9"/>
        <v>No</v>
      </c>
      <c r="AL19" s="29" t="str">
        <f t="shared" si="10"/>
        <v>Yes</v>
      </c>
      <c r="AM19" s="29" t="str">
        <f t="shared" si="11"/>
        <v>No</v>
      </c>
      <c r="AN19" s="29" t="s">
        <v>168</v>
      </c>
      <c r="AO19" s="11"/>
      <c r="AP19" s="25"/>
      <c r="AQ19" s="25"/>
      <c r="AR19" s="11"/>
      <c r="AS19" s="11"/>
      <c r="AT19" s="11"/>
      <c r="AU19" s="11"/>
      <c r="AV19" s="11"/>
      <c r="AW19" s="11"/>
      <c r="AX19" s="11"/>
      <c r="AY19" s="11"/>
    </row>
    <row r="20" spans="1:51" s="10" customFormat="1" ht="63" customHeight="1" x14ac:dyDescent="0.2">
      <c r="A20" s="28" t="str">
        <f>'Courses &amp; Programmes'!B20</f>
        <v>Engineering – Leaving Certificate Subject</v>
      </c>
      <c r="B20" s="29" t="s">
        <v>1645</v>
      </c>
      <c r="C20" s="29" t="s">
        <v>1608</v>
      </c>
      <c r="D20" s="29" t="s">
        <v>1609</v>
      </c>
      <c r="E20" s="29" t="str">
        <f>'Courses &amp; Programmes'!C20</f>
        <v>Department of Education and Youth / NCCA; delivered by post-primary schools</v>
      </c>
      <c r="F20" s="29" t="s">
        <v>1629</v>
      </c>
      <c r="G20" s="29" t="s">
        <v>1610</v>
      </c>
      <c r="H20" s="29" t="s">
        <v>1611</v>
      </c>
      <c r="I20" s="29" t="s">
        <v>1612</v>
      </c>
      <c r="J20" s="29" t="s">
        <v>1623</v>
      </c>
      <c r="K20" s="29" t="str">
        <f>'Courses &amp; Programmes'!E20</f>
        <v>Ireland – national</v>
      </c>
      <c r="L20" s="29" t="str">
        <f>'Courses &amp; Programmes'!O20</f>
        <v>No</v>
      </c>
      <c r="M20" s="29" t="str">
        <f>'Courses &amp; Programmes'!P20</f>
        <v>No</v>
      </c>
      <c r="N20" s="29" t="s">
        <v>37</v>
      </c>
      <c r="O20" s="29" t="s">
        <v>36</v>
      </c>
      <c r="P20" s="29" t="s">
        <v>36</v>
      </c>
      <c r="Q20" s="29" t="s">
        <v>907</v>
      </c>
      <c r="R20" s="29" t="str">
        <f>'Courses &amp; Programmes'!L20</f>
        <v>Adjacent</v>
      </c>
      <c r="S20" s="29" t="str">
        <f>"Yes"</f>
        <v>Yes</v>
      </c>
      <c r="T20" s="29" t="str">
        <f t="shared" si="1"/>
        <v>Yes</v>
      </c>
      <c r="U20" s="29" t="str">
        <f>'Courses &amp; Programmes'!N20</f>
        <v>Leaving Certificate</v>
      </c>
      <c r="V20" s="29" t="str">
        <f t="shared" si="12"/>
        <v>Yes</v>
      </c>
      <c r="W20" s="29" t="str">
        <f>'Courses &amp; Programmes'!F20</f>
        <v>In-person</v>
      </c>
      <c r="X20" s="29" t="str">
        <f>'Courses &amp; Programmes'!V20</f>
        <v>Active</v>
      </c>
      <c r="Y20" s="29" t="str">
        <f>'Courses &amp; Programmes'!U20</f>
        <v>Official website verified</v>
      </c>
      <c r="Z20" s="29" t="str">
        <f>'Courses &amp; Programmes'!T20</f>
        <v>Official Website</v>
      </c>
      <c r="AA20" s="29" t="s">
        <v>1614</v>
      </c>
      <c r="AB20" s="29" t="s">
        <v>1630</v>
      </c>
      <c r="AC20" s="29" t="s">
        <v>1113</v>
      </c>
      <c r="AD20" s="30">
        <f>'Courses &amp; Programmes'!W20</f>
        <v>46232</v>
      </c>
      <c r="AE20" s="29" t="str">
        <f t="shared" si="3"/>
        <v>Yes</v>
      </c>
      <c r="AF20" s="29" t="str">
        <f t="shared" si="4"/>
        <v>Yes</v>
      </c>
      <c r="AG20" s="29" t="str">
        <f t="shared" si="5"/>
        <v>Yes</v>
      </c>
      <c r="AH20" s="29" t="str">
        <f t="shared" si="6"/>
        <v>Yes</v>
      </c>
      <c r="AI20" s="29" t="str">
        <f t="shared" si="7"/>
        <v>Yes</v>
      </c>
      <c r="AJ20" s="29" t="str">
        <f t="shared" si="8"/>
        <v>No</v>
      </c>
      <c r="AK20" s="29" t="str">
        <f t="shared" si="9"/>
        <v>No</v>
      </c>
      <c r="AL20" s="29" t="str">
        <f t="shared" si="10"/>
        <v>No</v>
      </c>
      <c r="AM20" s="29" t="str">
        <f t="shared" si="11"/>
        <v>No</v>
      </c>
      <c r="AN20" s="29" t="s">
        <v>170</v>
      </c>
      <c r="AO20" s="11"/>
      <c r="AP20" s="25"/>
      <c r="AQ20" s="25"/>
      <c r="AR20" s="11"/>
      <c r="AS20" s="11"/>
      <c r="AT20" s="11"/>
      <c r="AU20" s="11"/>
      <c r="AV20" s="11"/>
      <c r="AW20" s="11"/>
      <c r="AX20" s="11"/>
      <c r="AY20" s="11"/>
    </row>
    <row r="21" spans="1:51" s="10" customFormat="1" ht="63" customHeight="1" x14ac:dyDescent="0.2">
      <c r="A21" s="28" t="str">
        <f>'Courses &amp; Programmes'!B21</f>
        <v>Chemistry – Leaving Certificate Subject</v>
      </c>
      <c r="B21" s="29" t="s">
        <v>1646</v>
      </c>
      <c r="C21" s="29" t="s">
        <v>1608</v>
      </c>
      <c r="D21" s="29" t="s">
        <v>1609</v>
      </c>
      <c r="E21" s="29" t="str">
        <f>'Courses &amp; Programmes'!C21</f>
        <v>Department of Education and Youth / NCCA; delivered by post-primary schools</v>
      </c>
      <c r="F21" s="29" t="s">
        <v>1629</v>
      </c>
      <c r="G21" s="29" t="s">
        <v>1610</v>
      </c>
      <c r="H21" s="29" t="s">
        <v>1611</v>
      </c>
      <c r="I21" s="29" t="s">
        <v>1612</v>
      </c>
      <c r="J21" s="29" t="s">
        <v>1623</v>
      </c>
      <c r="K21" s="29" t="str">
        <f>'Courses &amp; Programmes'!E21</f>
        <v>Ireland – national</v>
      </c>
      <c r="L21" s="29" t="str">
        <f>'Courses &amp; Programmes'!O21</f>
        <v>No</v>
      </c>
      <c r="M21" s="29" t="str">
        <f>'Courses &amp; Programmes'!P21</f>
        <v>No</v>
      </c>
      <c r="N21" s="29" t="s">
        <v>37</v>
      </c>
      <c r="O21" s="29" t="s">
        <v>36</v>
      </c>
      <c r="P21" s="29" t="s">
        <v>36</v>
      </c>
      <c r="Q21" s="29" t="s">
        <v>907</v>
      </c>
      <c r="R21" s="29" t="str">
        <f>'Courses &amp; Programmes'!L21</f>
        <v>Adjacent</v>
      </c>
      <c r="S21" s="29" t="str">
        <f>"No"</f>
        <v>No</v>
      </c>
      <c r="T21" s="29" t="str">
        <f t="shared" si="1"/>
        <v>Yes</v>
      </c>
      <c r="U21" s="29" t="str">
        <f>'Courses &amp; Programmes'!N21</f>
        <v>Leaving Certificate</v>
      </c>
      <c r="V21" s="29" t="str">
        <f t="shared" si="12"/>
        <v>Yes</v>
      </c>
      <c r="W21" s="29" t="str">
        <f>'Courses &amp; Programmes'!F21</f>
        <v>In-person</v>
      </c>
      <c r="X21" s="29" t="str">
        <f>'Courses &amp; Programmes'!V21</f>
        <v>Active</v>
      </c>
      <c r="Y21" s="29" t="str">
        <f>'Courses &amp; Programmes'!U21</f>
        <v>Official website verified</v>
      </c>
      <c r="Z21" s="29" t="str">
        <f>'Courses &amp; Programmes'!T21</f>
        <v>Official Website</v>
      </c>
      <c r="AA21" s="29" t="s">
        <v>1614</v>
      </c>
      <c r="AB21" s="29" t="s">
        <v>1630</v>
      </c>
      <c r="AC21" s="29" t="s">
        <v>1113</v>
      </c>
      <c r="AD21" s="30">
        <f>'Courses &amp; Programmes'!W21</f>
        <v>46232</v>
      </c>
      <c r="AE21" s="29" t="str">
        <f t="shared" si="3"/>
        <v>Yes</v>
      </c>
      <c r="AF21" s="29" t="str">
        <f t="shared" si="4"/>
        <v>Yes</v>
      </c>
      <c r="AG21" s="29" t="str">
        <f t="shared" si="5"/>
        <v>Yes</v>
      </c>
      <c r="AH21" s="29" t="str">
        <f t="shared" si="6"/>
        <v>Yes</v>
      </c>
      <c r="AI21" s="29" t="str">
        <f t="shared" si="7"/>
        <v>Yes</v>
      </c>
      <c r="AJ21" s="29" t="str">
        <f t="shared" si="8"/>
        <v>No</v>
      </c>
      <c r="AK21" s="29" t="str">
        <f t="shared" si="9"/>
        <v>No</v>
      </c>
      <c r="AL21" s="29" t="str">
        <f t="shared" si="10"/>
        <v>No</v>
      </c>
      <c r="AM21" s="29" t="str">
        <f t="shared" si="11"/>
        <v>No</v>
      </c>
      <c r="AN21" s="29" t="s">
        <v>172</v>
      </c>
      <c r="AO21" s="11"/>
      <c r="AP21" s="25"/>
      <c r="AQ21" s="25"/>
      <c r="AR21" s="11"/>
      <c r="AS21" s="11"/>
      <c r="AT21" s="11"/>
      <c r="AU21" s="11"/>
      <c r="AV21" s="11"/>
      <c r="AW21" s="11"/>
      <c r="AX21" s="11"/>
      <c r="AY21" s="11"/>
    </row>
    <row r="22" spans="1:51" s="10" customFormat="1" ht="63" customHeight="1" x14ac:dyDescent="0.2">
      <c r="A22" s="28" t="str">
        <f>'Courses &amp; Programmes'!B22</f>
        <v>Science – Junior Cycle Subject</v>
      </c>
      <c r="B22" s="29" t="s">
        <v>1647</v>
      </c>
      <c r="C22" s="29" t="s">
        <v>1608</v>
      </c>
      <c r="D22" s="29" t="s">
        <v>1609</v>
      </c>
      <c r="E22" s="29" t="str">
        <f>'Courses &amp; Programmes'!C22</f>
        <v>Department of Education and Youth / NCCA; delivered by post-primary schools</v>
      </c>
      <c r="F22" s="29" t="s">
        <v>1629</v>
      </c>
      <c r="G22" s="29" t="s">
        <v>1610</v>
      </c>
      <c r="H22" s="29" t="s">
        <v>1611</v>
      </c>
      <c r="I22" s="29" t="s">
        <v>1612</v>
      </c>
      <c r="J22" s="29" t="s">
        <v>1623</v>
      </c>
      <c r="K22" s="29" t="str">
        <f>'Courses &amp; Programmes'!E22</f>
        <v>Ireland – national</v>
      </c>
      <c r="L22" s="29" t="str">
        <f>'Courses &amp; Programmes'!O22</f>
        <v>No</v>
      </c>
      <c r="M22" s="29" t="str">
        <f>'Courses &amp; Programmes'!P22</f>
        <v>No</v>
      </c>
      <c r="N22" s="29" t="s">
        <v>37</v>
      </c>
      <c r="O22" s="29" t="s">
        <v>36</v>
      </c>
      <c r="P22" s="29" t="s">
        <v>36</v>
      </c>
      <c r="Q22" s="29" t="s">
        <v>907</v>
      </c>
      <c r="R22" s="29" t="str">
        <f>'Courses &amp; Programmes'!L22</f>
        <v>Adjacent</v>
      </c>
      <c r="S22" s="29" t="str">
        <f>"No"</f>
        <v>No</v>
      </c>
      <c r="T22" s="29" t="str">
        <f t="shared" si="1"/>
        <v>Yes</v>
      </c>
      <c r="U22" s="29" t="str">
        <f>'Courses &amp; Programmes'!N22</f>
        <v>Junior Cycle</v>
      </c>
      <c r="V22" s="29" t="str">
        <f t="shared" si="12"/>
        <v>Yes</v>
      </c>
      <c r="W22" s="29" t="str">
        <f>'Courses &amp; Programmes'!F22</f>
        <v>In-person</v>
      </c>
      <c r="X22" s="29" t="str">
        <f>'Courses &amp; Programmes'!V22</f>
        <v>Active</v>
      </c>
      <c r="Y22" s="29" t="str">
        <f>'Courses &amp; Programmes'!U22</f>
        <v>Official website verified</v>
      </c>
      <c r="Z22" s="29" t="str">
        <f>'Courses &amp; Programmes'!T22</f>
        <v>Official Website</v>
      </c>
      <c r="AA22" s="29" t="s">
        <v>1614</v>
      </c>
      <c r="AB22" s="29" t="s">
        <v>1630</v>
      </c>
      <c r="AC22" s="29" t="s">
        <v>1113</v>
      </c>
      <c r="AD22" s="30">
        <f>'Courses &amp; Programmes'!W22</f>
        <v>46232</v>
      </c>
      <c r="AE22" s="29" t="str">
        <f t="shared" si="3"/>
        <v>Yes</v>
      </c>
      <c r="AF22" s="29" t="str">
        <f t="shared" si="4"/>
        <v>Yes</v>
      </c>
      <c r="AG22" s="29" t="str">
        <f t="shared" si="5"/>
        <v>Yes</v>
      </c>
      <c r="AH22" s="29" t="str">
        <f t="shared" si="6"/>
        <v>Yes</v>
      </c>
      <c r="AI22" s="29" t="str">
        <f t="shared" si="7"/>
        <v>Yes</v>
      </c>
      <c r="AJ22" s="29" t="str">
        <f t="shared" si="8"/>
        <v>No</v>
      </c>
      <c r="AK22" s="29" t="str">
        <f t="shared" si="9"/>
        <v>No</v>
      </c>
      <c r="AL22" s="29" t="str">
        <f t="shared" si="10"/>
        <v>No</v>
      </c>
      <c r="AM22" s="29" t="str">
        <f t="shared" si="11"/>
        <v>No</v>
      </c>
      <c r="AN22" s="29" t="s">
        <v>176</v>
      </c>
      <c r="AO22" s="11"/>
      <c r="AP22" s="25"/>
      <c r="AQ22" s="25"/>
      <c r="AR22" s="11"/>
      <c r="AS22" s="11"/>
      <c r="AT22" s="11"/>
      <c r="AU22" s="11"/>
      <c r="AV22" s="11"/>
      <c r="AW22" s="11"/>
      <c r="AX22" s="11"/>
      <c r="AY22" s="11"/>
    </row>
    <row r="23" spans="1:51" s="10" customFormat="1" ht="63" customHeight="1" x14ac:dyDescent="0.2">
      <c r="A23" s="28" t="str">
        <f>'Courses &amp; Programmes'!B23</f>
        <v>Geography – Junior Cycle and Leaving Certificate Subjects</v>
      </c>
      <c r="B23" s="29" t="s">
        <v>1648</v>
      </c>
      <c r="C23" s="29" t="s">
        <v>1608</v>
      </c>
      <c r="D23" s="29" t="s">
        <v>1609</v>
      </c>
      <c r="E23" s="29" t="str">
        <f>'Courses &amp; Programmes'!C23</f>
        <v>Department of Education and Youth / NCCA; delivered by post-primary schools</v>
      </c>
      <c r="F23" s="29" t="s">
        <v>1629</v>
      </c>
      <c r="G23" s="29" t="s">
        <v>1610</v>
      </c>
      <c r="H23" s="29" t="s">
        <v>1611</v>
      </c>
      <c r="I23" s="29" t="s">
        <v>1612</v>
      </c>
      <c r="J23" s="29" t="s">
        <v>1623</v>
      </c>
      <c r="K23" s="29" t="str">
        <f>'Courses &amp; Programmes'!E23</f>
        <v>Ireland – national</v>
      </c>
      <c r="L23" s="29" t="str">
        <f>'Courses &amp; Programmes'!O23</f>
        <v>No</v>
      </c>
      <c r="M23" s="29" t="str">
        <f>'Courses &amp; Programmes'!P23</f>
        <v>No</v>
      </c>
      <c r="N23" s="29" t="s">
        <v>37</v>
      </c>
      <c r="O23" s="29" t="s">
        <v>36</v>
      </c>
      <c r="P23" s="29" t="s">
        <v>36</v>
      </c>
      <c r="Q23" s="29" t="s">
        <v>907</v>
      </c>
      <c r="R23" s="29" t="str">
        <f>'Courses &amp; Programmes'!L23</f>
        <v>Adjacent</v>
      </c>
      <c r="S23" s="29" t="str">
        <f>"Yes"</f>
        <v>Yes</v>
      </c>
      <c r="T23" s="29" t="str">
        <f t="shared" si="1"/>
        <v>Yes</v>
      </c>
      <c r="U23" s="29" t="str">
        <f>'Courses &amp; Programmes'!N23</f>
        <v>Junior Cycle; Leaving Certificate</v>
      </c>
      <c r="V23" s="29" t="str">
        <f t="shared" si="12"/>
        <v>Yes</v>
      </c>
      <c r="W23" s="29" t="str">
        <f>'Courses &amp; Programmes'!F23</f>
        <v>In-person</v>
      </c>
      <c r="X23" s="29" t="str">
        <f>'Courses &amp; Programmes'!V23</f>
        <v>Active</v>
      </c>
      <c r="Y23" s="29" t="str">
        <f>'Courses &amp; Programmes'!U23</f>
        <v>Official website verified</v>
      </c>
      <c r="Z23" s="29" t="str">
        <f>'Courses &amp; Programmes'!T23</f>
        <v>Official Website</v>
      </c>
      <c r="AA23" s="29" t="s">
        <v>1614</v>
      </c>
      <c r="AB23" s="29" t="s">
        <v>1630</v>
      </c>
      <c r="AC23" s="29" t="s">
        <v>1113</v>
      </c>
      <c r="AD23" s="30">
        <f>'Courses &amp; Programmes'!W23</f>
        <v>46232</v>
      </c>
      <c r="AE23" s="29" t="str">
        <f t="shared" si="3"/>
        <v>Yes</v>
      </c>
      <c r="AF23" s="29" t="str">
        <f t="shared" si="4"/>
        <v>Yes</v>
      </c>
      <c r="AG23" s="29" t="str">
        <f t="shared" si="5"/>
        <v>Yes</v>
      </c>
      <c r="AH23" s="29" t="str">
        <f t="shared" si="6"/>
        <v>Yes</v>
      </c>
      <c r="AI23" s="29" t="str">
        <f t="shared" si="7"/>
        <v>Yes</v>
      </c>
      <c r="AJ23" s="29" t="str">
        <f t="shared" si="8"/>
        <v>No</v>
      </c>
      <c r="AK23" s="29" t="str">
        <f t="shared" si="9"/>
        <v>No</v>
      </c>
      <c r="AL23" s="29" t="str">
        <f t="shared" si="10"/>
        <v>No</v>
      </c>
      <c r="AM23" s="29" t="str">
        <f t="shared" si="11"/>
        <v>No</v>
      </c>
      <c r="AN23" s="29" t="s">
        <v>179</v>
      </c>
      <c r="AO23" s="11"/>
      <c r="AP23" s="25"/>
      <c r="AQ23" s="25"/>
      <c r="AR23" s="11"/>
      <c r="AS23" s="11"/>
      <c r="AT23" s="11"/>
      <c r="AU23" s="11"/>
      <c r="AV23" s="11"/>
      <c r="AW23" s="11"/>
      <c r="AX23" s="11"/>
      <c r="AY23" s="11"/>
    </row>
    <row r="24" spans="1:51" s="10" customFormat="1" ht="63" customHeight="1" x14ac:dyDescent="0.2">
      <c r="A24" s="28" t="str">
        <f>'Courses &amp; Programmes'!B24</f>
        <v>Get into Geoscience Transition Year Programme</v>
      </c>
      <c r="B24" s="29" t="s">
        <v>1649</v>
      </c>
      <c r="C24" s="29" t="s">
        <v>1608</v>
      </c>
      <c r="D24" s="29" t="s">
        <v>1609</v>
      </c>
      <c r="E24" s="29" t="str">
        <f>'Courses &amp; Programmes'!C24</f>
        <v>Get into Geoscience / iCRAG</v>
      </c>
      <c r="F24" s="29" t="s">
        <v>1639</v>
      </c>
      <c r="G24" s="29" t="s">
        <v>1610</v>
      </c>
      <c r="H24" s="29" t="s">
        <v>1611</v>
      </c>
      <c r="I24" s="29" t="s">
        <v>1612</v>
      </c>
      <c r="J24" s="29" t="s">
        <v>1623</v>
      </c>
      <c r="K24" s="29" t="str">
        <f>'Courses &amp; Programmes'!E24</f>
        <v>Ireland – national; participating secondary schools</v>
      </c>
      <c r="L24" s="29" t="str">
        <f>'Courses &amp; Programmes'!O24</f>
        <v>No</v>
      </c>
      <c r="M24" s="29" t="str">
        <f>'Courses &amp; Programmes'!P24</f>
        <v>No</v>
      </c>
      <c r="N24" s="29" t="s">
        <v>37</v>
      </c>
      <c r="O24" s="29" t="s">
        <v>36</v>
      </c>
      <c r="P24" s="29" t="s">
        <v>37</v>
      </c>
      <c r="Q24" s="29" t="s">
        <v>907</v>
      </c>
      <c r="R24" s="29" t="str">
        <f>'Courses &amp; Programmes'!L24</f>
        <v>Adjacent</v>
      </c>
      <c r="S24" s="29" t="str">
        <f t="shared" ref="S24:S30" si="13">"No"</f>
        <v>No</v>
      </c>
      <c r="T24" s="29" t="str">
        <f t="shared" si="1"/>
        <v>Yes</v>
      </c>
      <c r="U24" s="29" t="str">
        <f>'Courses &amp; Programmes'!N24</f>
        <v>Transition Year</v>
      </c>
      <c r="V24" s="29" t="str">
        <f>"No"</f>
        <v>No</v>
      </c>
      <c r="W24" s="29" t="str">
        <f>'Courses &amp; Programmes'!F24</f>
        <v>In-person</v>
      </c>
      <c r="X24" s="29" t="str">
        <f>'Courses &amp; Programmes'!V24</f>
        <v>Active</v>
      </c>
      <c r="Y24" s="29" t="str">
        <f>'Courses &amp; Programmes'!U24</f>
        <v>Official website verified</v>
      </c>
      <c r="Z24" s="29" t="str">
        <f>'Courses &amp; Programmes'!T24</f>
        <v>Official Website</v>
      </c>
      <c r="AA24" s="29" t="s">
        <v>1614</v>
      </c>
      <c r="AB24" s="29" t="s">
        <v>38</v>
      </c>
      <c r="AC24" s="29" t="s">
        <v>1113</v>
      </c>
      <c r="AD24" s="30">
        <f>'Courses &amp; Programmes'!W24</f>
        <v>46232</v>
      </c>
      <c r="AE24" s="29" t="str">
        <f t="shared" si="3"/>
        <v>Yes</v>
      </c>
      <c r="AF24" s="29" t="str">
        <f t="shared" si="4"/>
        <v>Yes</v>
      </c>
      <c r="AG24" s="29" t="str">
        <f t="shared" si="5"/>
        <v>Yes</v>
      </c>
      <c r="AH24" s="29" t="str">
        <f t="shared" si="6"/>
        <v>Yes</v>
      </c>
      <c r="AI24" s="29" t="str">
        <f t="shared" si="7"/>
        <v>No</v>
      </c>
      <c r="AJ24" s="29" t="str">
        <f t="shared" si="8"/>
        <v>No</v>
      </c>
      <c r="AK24" s="29" t="str">
        <f t="shared" si="9"/>
        <v>No</v>
      </c>
      <c r="AL24" s="29" t="str">
        <f t="shared" si="10"/>
        <v>No</v>
      </c>
      <c r="AM24" s="29" t="str">
        <f t="shared" si="11"/>
        <v>No</v>
      </c>
      <c r="AN24" s="29" t="s">
        <v>188</v>
      </c>
      <c r="AO24" s="11"/>
      <c r="AP24" s="25"/>
      <c r="AQ24" s="25"/>
      <c r="AR24" s="11"/>
      <c r="AS24" s="11"/>
      <c r="AT24" s="11"/>
      <c r="AU24" s="11"/>
      <c r="AV24" s="11"/>
      <c r="AW24" s="11"/>
      <c r="AX24" s="11"/>
      <c r="AY24" s="11"/>
    </row>
    <row r="25" spans="1:51" s="10" customFormat="1" ht="63" customHeight="1" x14ac:dyDescent="0.2">
      <c r="A25" s="28" t="str">
        <f>'Courses &amp; Programmes'!B25</f>
        <v>Future Proof Climate Justice</v>
      </c>
      <c r="B25" s="29" t="s">
        <v>1650</v>
      </c>
      <c r="C25" s="29" t="s">
        <v>1608</v>
      </c>
      <c r="D25" s="29" t="s">
        <v>1609</v>
      </c>
      <c r="E25" s="29" t="str">
        <f>'Courses &amp; Programmes'!C25</f>
        <v>Foróige</v>
      </c>
      <c r="F25" s="29" t="s">
        <v>1621</v>
      </c>
      <c r="G25" s="29" t="s">
        <v>1610</v>
      </c>
      <c r="H25" s="29" t="s">
        <v>1611</v>
      </c>
      <c r="I25" s="29" t="s">
        <v>1612</v>
      </c>
      <c r="J25" s="29" t="s">
        <v>1623</v>
      </c>
      <c r="K25" s="29" t="str">
        <f>'Courses &amp; Programmes'!E25</f>
        <v>Ireland – national; delivered through Foróige settings</v>
      </c>
      <c r="L25" s="29" t="str">
        <f>'Courses &amp; Programmes'!O25</f>
        <v>No</v>
      </c>
      <c r="M25" s="29" t="str">
        <f>'Courses &amp; Programmes'!P25</f>
        <v>No</v>
      </c>
      <c r="N25" s="29" t="s">
        <v>37</v>
      </c>
      <c r="O25" s="29" t="s">
        <v>36</v>
      </c>
      <c r="P25" s="29" t="s">
        <v>36</v>
      </c>
      <c r="Q25" s="29" t="s">
        <v>907</v>
      </c>
      <c r="R25" s="29" t="str">
        <f>'Courses &amp; Programmes'!L25</f>
        <v>Adjacent</v>
      </c>
      <c r="S25" s="29" t="str">
        <f t="shared" si="13"/>
        <v>No</v>
      </c>
      <c r="T25" s="29" t="str">
        <f t="shared" si="1"/>
        <v>Yes</v>
      </c>
      <c r="U25" s="29" t="str">
        <f>'Courses &amp; Programmes'!N25</f>
        <v>Non-formal / Informal Education</v>
      </c>
      <c r="V25" s="29" t="str">
        <f>"No"</f>
        <v>No</v>
      </c>
      <c r="W25" s="29" t="str">
        <f>'Courses &amp; Programmes'!F25</f>
        <v>Not stated</v>
      </c>
      <c r="X25" s="29" t="str">
        <f>'Courses &amp; Programmes'!V25</f>
        <v>Active</v>
      </c>
      <c r="Y25" s="29" t="str">
        <f>'Courses &amp; Programmes'!U25</f>
        <v>Official website verified</v>
      </c>
      <c r="Z25" s="29" t="str">
        <f>'Courses &amp; Programmes'!T25</f>
        <v>Official Website</v>
      </c>
      <c r="AA25" s="29" t="s">
        <v>1614</v>
      </c>
      <c r="AB25" s="29" t="s">
        <v>38</v>
      </c>
      <c r="AC25" s="29" t="s">
        <v>1113</v>
      </c>
      <c r="AD25" s="30">
        <f>'Courses &amp; Programmes'!W25</f>
        <v>46232</v>
      </c>
      <c r="AE25" s="29" t="str">
        <f t="shared" si="3"/>
        <v>Yes</v>
      </c>
      <c r="AF25" s="29" t="str">
        <f t="shared" si="4"/>
        <v>Yes</v>
      </c>
      <c r="AG25" s="29" t="str">
        <f t="shared" si="5"/>
        <v>Yes</v>
      </c>
      <c r="AH25" s="29" t="str">
        <f t="shared" si="6"/>
        <v>Yes</v>
      </c>
      <c r="AI25" s="29" t="str">
        <f t="shared" si="7"/>
        <v>No</v>
      </c>
      <c r="AJ25" s="29" t="str">
        <f t="shared" si="8"/>
        <v>Yes</v>
      </c>
      <c r="AK25" s="29" t="str">
        <f t="shared" si="9"/>
        <v>No</v>
      </c>
      <c r="AL25" s="29" t="str">
        <f t="shared" si="10"/>
        <v>No</v>
      </c>
      <c r="AM25" s="29" t="str">
        <f t="shared" si="11"/>
        <v>No</v>
      </c>
      <c r="AN25" s="29" t="s">
        <v>197</v>
      </c>
      <c r="AO25" s="11"/>
      <c r="AP25" s="25"/>
      <c r="AQ25" s="25"/>
      <c r="AR25" s="11"/>
      <c r="AS25" s="11"/>
      <c r="AT25" s="11"/>
      <c r="AU25" s="11"/>
      <c r="AV25" s="11"/>
      <c r="AW25" s="11"/>
      <c r="AX25" s="11"/>
      <c r="AY25" s="11"/>
    </row>
    <row r="26" spans="1:51" s="10" customFormat="1" ht="63" customHeight="1" x14ac:dyDescent="0.2">
      <c r="A26" s="28" t="str">
        <f>'Courses &amp; Programmes'!B26</f>
        <v>Bitesize Biodiversity</v>
      </c>
      <c r="B26" s="29" t="s">
        <v>1651</v>
      </c>
      <c r="C26" s="29" t="s">
        <v>1608</v>
      </c>
      <c r="D26" s="29" t="s">
        <v>1609</v>
      </c>
      <c r="E26" s="29" t="str">
        <f>'Courses &amp; Programmes'!C26</f>
        <v>ISSN / ESCI / Green-Schools / Biodiversity in Schools</v>
      </c>
      <c r="F26" s="29" t="s">
        <v>1652</v>
      </c>
      <c r="G26" s="29" t="s">
        <v>1610</v>
      </c>
      <c r="H26" s="29" t="s">
        <v>1611</v>
      </c>
      <c r="I26" s="29" t="s">
        <v>1612</v>
      </c>
      <c r="J26" s="29" t="s">
        <v>1623</v>
      </c>
      <c r="K26" s="29" t="str">
        <f>'Courses &amp; Programmes'!E26</f>
        <v>Ireland – national</v>
      </c>
      <c r="L26" s="29" t="str">
        <f>'Courses &amp; Programmes'!O26</f>
        <v>No</v>
      </c>
      <c r="M26" s="29" t="str">
        <f>'Courses &amp; Programmes'!P26</f>
        <v>Yes</v>
      </c>
      <c r="N26" s="29" t="s">
        <v>37</v>
      </c>
      <c r="O26" s="29" t="s">
        <v>36</v>
      </c>
      <c r="P26" s="29" t="s">
        <v>37</v>
      </c>
      <c r="Q26" s="29" t="s">
        <v>1216</v>
      </c>
      <c r="R26" s="29" t="str">
        <f>'Courses &amp; Programmes'!L26</f>
        <v>Adjacent</v>
      </c>
      <c r="S26" s="29" t="str">
        <f t="shared" si="13"/>
        <v>No</v>
      </c>
      <c r="T26" s="29" t="str">
        <f t="shared" si="1"/>
        <v>Yes</v>
      </c>
      <c r="U26" s="29" t="str">
        <f>'Courses &amp; Programmes'!N26</f>
        <v>Primary SESE; Junior Cycle; Teacher CPD / Professional Learning</v>
      </c>
      <c r="V26" s="29" t="str">
        <f>"Yes"</f>
        <v>Yes</v>
      </c>
      <c r="W26" s="29" t="str">
        <f>'Courses &amp; Programmes'!F26</f>
        <v>Online</v>
      </c>
      <c r="X26" s="29" t="str">
        <f>'Courses &amp; Programmes'!V26</f>
        <v>Active</v>
      </c>
      <c r="Y26" s="29" t="str">
        <f>'Courses &amp; Programmes'!U26</f>
        <v>Official website verified</v>
      </c>
      <c r="Z26" s="29" t="str">
        <f>'Courses &amp; Programmes'!T26</f>
        <v>Official Website</v>
      </c>
      <c r="AA26" s="29" t="s">
        <v>1614</v>
      </c>
      <c r="AB26" s="29" t="s">
        <v>38</v>
      </c>
      <c r="AC26" s="29" t="s">
        <v>1113</v>
      </c>
      <c r="AD26" s="30">
        <f>'Courses &amp; Programmes'!W26</f>
        <v>46232</v>
      </c>
      <c r="AE26" s="29" t="str">
        <f t="shared" si="3"/>
        <v>Yes</v>
      </c>
      <c r="AF26" s="29" t="str">
        <f t="shared" si="4"/>
        <v>Yes</v>
      </c>
      <c r="AG26" s="29" t="str">
        <f t="shared" si="5"/>
        <v>Yes</v>
      </c>
      <c r="AH26" s="29" t="str">
        <f t="shared" si="6"/>
        <v>No</v>
      </c>
      <c r="AI26" s="29" t="str">
        <f t="shared" si="7"/>
        <v>Yes</v>
      </c>
      <c r="AJ26" s="29" t="str">
        <f t="shared" si="8"/>
        <v>No</v>
      </c>
      <c r="AK26" s="29" t="str">
        <f t="shared" si="9"/>
        <v>Yes</v>
      </c>
      <c r="AL26" s="29" t="str">
        <f t="shared" si="10"/>
        <v>No</v>
      </c>
      <c r="AM26" s="29" t="str">
        <f t="shared" si="11"/>
        <v>No</v>
      </c>
      <c r="AN26" s="29" t="s">
        <v>205</v>
      </c>
      <c r="AO26" s="11"/>
      <c r="AP26" s="25"/>
      <c r="AQ26" s="25"/>
      <c r="AR26" s="11"/>
      <c r="AS26" s="11"/>
      <c r="AT26" s="11"/>
      <c r="AU26" s="11"/>
      <c r="AV26" s="11"/>
      <c r="AW26" s="11"/>
      <c r="AX26" s="11"/>
      <c r="AY26" s="11"/>
    </row>
    <row r="27" spans="1:51" s="10" customFormat="1" ht="63" customHeight="1" x14ac:dyDescent="0.2">
      <c r="A27" s="28" t="str">
        <f>'Courses &amp; Programmes'!B27</f>
        <v>ISSN Monthly Comhrá Cuppas</v>
      </c>
      <c r="B27" s="29" t="s">
        <v>1653</v>
      </c>
      <c r="C27" s="29" t="s">
        <v>1608</v>
      </c>
      <c r="D27" s="29" t="s">
        <v>1609</v>
      </c>
      <c r="E27" s="29" t="str">
        <f>'Courses &amp; Programmes'!C27</f>
        <v>Irish Schools Sustainability Network (ISSN)</v>
      </c>
      <c r="F27" s="29" t="s">
        <v>1652</v>
      </c>
      <c r="G27" s="29" t="s">
        <v>1610</v>
      </c>
      <c r="H27" s="29" t="s">
        <v>1611</v>
      </c>
      <c r="I27" s="29" t="s">
        <v>1612</v>
      </c>
      <c r="J27" s="29" t="s">
        <v>1623</v>
      </c>
      <c r="K27" s="29" t="str">
        <f>'Courses &amp; Programmes'!E27</f>
        <v>Ireland – national</v>
      </c>
      <c r="L27" s="29" t="str">
        <f>'Courses &amp; Programmes'!O27</f>
        <v>No</v>
      </c>
      <c r="M27" s="29" t="str">
        <f>'Courses &amp; Programmes'!P27</f>
        <v>Yes</v>
      </c>
      <c r="N27" s="29" t="s">
        <v>37</v>
      </c>
      <c r="O27" s="29" t="s">
        <v>36</v>
      </c>
      <c r="P27" s="29" t="s">
        <v>37</v>
      </c>
      <c r="Q27" s="29" t="s">
        <v>1216</v>
      </c>
      <c r="R27" s="29" t="str">
        <f>'Courses &amp; Programmes'!L27</f>
        <v>Adjacent</v>
      </c>
      <c r="S27" s="29" t="str">
        <f t="shared" si="13"/>
        <v>No</v>
      </c>
      <c r="T27" s="29" t="str">
        <f t="shared" si="1"/>
        <v>Yes</v>
      </c>
      <c r="U27" s="29" t="str">
        <f>'Courses &amp; Programmes'!N27</f>
        <v>Teacher CPD / Professional Learning; Cross-curricular ESD</v>
      </c>
      <c r="V27" s="29" t="str">
        <f>"No"</f>
        <v>No</v>
      </c>
      <c r="W27" s="29" t="str">
        <f>'Courses &amp; Programmes'!F27</f>
        <v>Online</v>
      </c>
      <c r="X27" s="29" t="str">
        <f>'Courses &amp; Programmes'!V27</f>
        <v>Seasonal</v>
      </c>
      <c r="Y27" s="29" t="str">
        <f>'Courses &amp; Programmes'!U27</f>
        <v>Official website verified</v>
      </c>
      <c r="Z27" s="29" t="str">
        <f>'Courses &amp; Programmes'!T27</f>
        <v>Official Website</v>
      </c>
      <c r="AA27" s="29" t="s">
        <v>1614</v>
      </c>
      <c r="AB27" s="29" t="s">
        <v>38</v>
      </c>
      <c r="AC27" s="29" t="s">
        <v>1113</v>
      </c>
      <c r="AD27" s="30">
        <f>'Courses &amp; Programmes'!W27</f>
        <v>46232</v>
      </c>
      <c r="AE27" s="29" t="str">
        <f t="shared" si="3"/>
        <v>Yes</v>
      </c>
      <c r="AF27" s="29" t="str">
        <f t="shared" si="4"/>
        <v>Yes</v>
      </c>
      <c r="AG27" s="29" t="str">
        <f t="shared" si="5"/>
        <v>Yes</v>
      </c>
      <c r="AH27" s="29" t="str">
        <f t="shared" si="6"/>
        <v>No</v>
      </c>
      <c r="AI27" s="29" t="str">
        <f t="shared" si="7"/>
        <v>No</v>
      </c>
      <c r="AJ27" s="29" t="str">
        <f t="shared" si="8"/>
        <v>No</v>
      </c>
      <c r="AK27" s="29" t="str">
        <f t="shared" si="9"/>
        <v>Yes</v>
      </c>
      <c r="AL27" s="29" t="str">
        <f t="shared" si="10"/>
        <v>No</v>
      </c>
      <c r="AM27" s="29" t="str">
        <f t="shared" si="11"/>
        <v>No</v>
      </c>
      <c r="AN27" s="29" t="s">
        <v>213</v>
      </c>
      <c r="AO27" s="11"/>
      <c r="AP27" s="25"/>
      <c r="AQ27" s="25"/>
      <c r="AR27" s="11"/>
      <c r="AS27" s="11"/>
      <c r="AT27" s="11"/>
      <c r="AU27" s="11"/>
      <c r="AV27" s="11"/>
      <c r="AW27" s="11"/>
      <c r="AX27" s="11"/>
      <c r="AY27" s="11"/>
    </row>
    <row r="28" spans="1:51" s="10" customFormat="1" ht="63" customHeight="1" x14ac:dyDescent="0.2">
      <c r="A28" s="28" t="str">
        <f>'Courses &amp; Programmes'!B28</f>
        <v>ISSN Student Ambassador Programme</v>
      </c>
      <c r="B28" s="29" t="s">
        <v>1654</v>
      </c>
      <c r="C28" s="29" t="s">
        <v>1608</v>
      </c>
      <c r="D28" s="29" t="s">
        <v>1609</v>
      </c>
      <c r="E28" s="29" t="str">
        <f>'Courses &amp; Programmes'!C28</f>
        <v>Irish Schools Sustainability Network (ISSN)</v>
      </c>
      <c r="F28" s="29" t="s">
        <v>1652</v>
      </c>
      <c r="G28" s="29" t="s">
        <v>1610</v>
      </c>
      <c r="H28" s="29" t="s">
        <v>1611</v>
      </c>
      <c r="I28" s="29" t="s">
        <v>1612</v>
      </c>
      <c r="J28" s="29" t="s">
        <v>1623</v>
      </c>
      <c r="K28" s="29" t="str">
        <f>'Courses &amp; Programmes'!E28</f>
        <v>Ireland – national</v>
      </c>
      <c r="L28" s="29" t="str">
        <f>'Courses &amp; Programmes'!O28</f>
        <v>No</v>
      </c>
      <c r="M28" s="29" t="str">
        <f>'Courses &amp; Programmes'!P28</f>
        <v>No</v>
      </c>
      <c r="N28" s="29" t="s">
        <v>37</v>
      </c>
      <c r="O28" s="29" t="s">
        <v>36</v>
      </c>
      <c r="P28" s="29" t="s">
        <v>36</v>
      </c>
      <c r="Q28" s="29" t="s">
        <v>907</v>
      </c>
      <c r="R28" s="29" t="str">
        <f>'Courses &amp; Programmes'!L28</f>
        <v>Adjacent</v>
      </c>
      <c r="S28" s="29" t="str">
        <f t="shared" si="13"/>
        <v>No</v>
      </c>
      <c r="T28" s="29" t="str">
        <f t="shared" si="1"/>
        <v>Yes</v>
      </c>
      <c r="U28" s="29" t="str">
        <f>'Courses &amp; Programmes'!N28</f>
        <v>Junior Cycle; Transition Year; Non-formal / Informal Education</v>
      </c>
      <c r="V28" s="29" t="str">
        <f>"Unknown"</f>
        <v>Unknown</v>
      </c>
      <c r="W28" s="29" t="str">
        <f>'Courses &amp; Programmes'!F28</f>
        <v>Blended</v>
      </c>
      <c r="X28" s="29" t="str">
        <f>'Courses &amp; Programmes'!V28</f>
        <v>Seasonal</v>
      </c>
      <c r="Y28" s="29" t="str">
        <f>'Courses &amp; Programmes'!U28</f>
        <v>Official website verified</v>
      </c>
      <c r="Z28" s="29" t="str">
        <f>'Courses &amp; Programmes'!T28</f>
        <v>Official Website</v>
      </c>
      <c r="AA28" s="29" t="s">
        <v>1614</v>
      </c>
      <c r="AB28" s="29" t="s">
        <v>38</v>
      </c>
      <c r="AC28" s="29" t="s">
        <v>1113</v>
      </c>
      <c r="AD28" s="30">
        <f>'Courses &amp; Programmes'!W28</f>
        <v>46232</v>
      </c>
      <c r="AE28" s="29" t="str">
        <f t="shared" si="3"/>
        <v>Yes</v>
      </c>
      <c r="AF28" s="29" t="str">
        <f t="shared" si="4"/>
        <v>Yes</v>
      </c>
      <c r="AG28" s="29" t="str">
        <f t="shared" si="5"/>
        <v>Yes</v>
      </c>
      <c r="AH28" s="29" t="str">
        <f t="shared" si="6"/>
        <v>Yes</v>
      </c>
      <c r="AI28" s="29" t="str">
        <f t="shared" si="7"/>
        <v>Yes</v>
      </c>
      <c r="AJ28" s="29" t="str">
        <f t="shared" si="8"/>
        <v>Yes</v>
      </c>
      <c r="AK28" s="29" t="str">
        <f t="shared" si="9"/>
        <v>Yes</v>
      </c>
      <c r="AL28" s="29" t="str">
        <f t="shared" si="10"/>
        <v>No</v>
      </c>
      <c r="AM28" s="29" t="str">
        <f t="shared" si="11"/>
        <v>No</v>
      </c>
      <c r="AN28" s="29" t="s">
        <v>221</v>
      </c>
      <c r="AO28" s="11"/>
      <c r="AP28" s="25"/>
      <c r="AQ28" s="25"/>
      <c r="AR28" s="11"/>
      <c r="AS28" s="11"/>
      <c r="AT28" s="11"/>
      <c r="AU28" s="11"/>
      <c r="AV28" s="11"/>
      <c r="AW28" s="11"/>
      <c r="AX28" s="11"/>
      <c r="AY28" s="11"/>
    </row>
    <row r="29" spans="1:51" s="10" customFormat="1" ht="63" customHeight="1" x14ac:dyDescent="0.2">
      <c r="A29" s="28" t="str">
        <f>'Courses &amp; Programmes'!B29</f>
        <v>ISSN Biodiversity Champions</v>
      </c>
      <c r="B29" s="29" t="s">
        <v>1655</v>
      </c>
      <c r="C29" s="29" t="s">
        <v>1608</v>
      </c>
      <c r="D29" s="29" t="s">
        <v>1609</v>
      </c>
      <c r="E29" s="29" t="str">
        <f>'Courses &amp; Programmes'!C29</f>
        <v>Irish Schools Sustainability Network (ISSN)</v>
      </c>
      <c r="F29" s="29" t="s">
        <v>1652</v>
      </c>
      <c r="G29" s="29" t="s">
        <v>1610</v>
      </c>
      <c r="H29" s="29" t="s">
        <v>1611</v>
      </c>
      <c r="I29" s="29" t="s">
        <v>1612</v>
      </c>
      <c r="J29" s="29" t="s">
        <v>1623</v>
      </c>
      <c r="K29" s="29" t="str">
        <f>'Courses &amp; Programmes'!E29</f>
        <v>Ireland – national</v>
      </c>
      <c r="L29" s="29" t="str">
        <f>'Courses &amp; Programmes'!O29</f>
        <v>No</v>
      </c>
      <c r="M29" s="29" t="str">
        <f>'Courses &amp; Programmes'!P29</f>
        <v>No</v>
      </c>
      <c r="N29" s="29" t="s">
        <v>37</v>
      </c>
      <c r="O29" s="29" t="s">
        <v>36</v>
      </c>
      <c r="P29" s="29" t="s">
        <v>36</v>
      </c>
      <c r="Q29" s="29" t="s">
        <v>907</v>
      </c>
      <c r="R29" s="29" t="str">
        <f>'Courses &amp; Programmes'!L29</f>
        <v>Adjacent</v>
      </c>
      <c r="S29" s="29" t="str">
        <f t="shared" si="13"/>
        <v>No</v>
      </c>
      <c r="T29" s="29" t="str">
        <f t="shared" si="1"/>
        <v>Yes</v>
      </c>
      <c r="U29" s="29" t="str">
        <f>'Courses &amp; Programmes'!N29</f>
        <v>Junior Cycle; Non-formal / Informal Education</v>
      </c>
      <c r="V29" s="29" t="str">
        <f>"Unknown"</f>
        <v>Unknown</v>
      </c>
      <c r="W29" s="29" t="str">
        <f>'Courses &amp; Programmes'!F29</f>
        <v>Blended</v>
      </c>
      <c r="X29" s="29" t="str">
        <f>'Courses &amp; Programmes'!V29</f>
        <v>Seasonal</v>
      </c>
      <c r="Y29" s="29" t="str">
        <f>'Courses &amp; Programmes'!U29</f>
        <v>Official website verified</v>
      </c>
      <c r="Z29" s="29" t="str">
        <f>'Courses &amp; Programmes'!T29</f>
        <v>Official Website</v>
      </c>
      <c r="AA29" s="29" t="s">
        <v>1614</v>
      </c>
      <c r="AB29" s="29" t="s">
        <v>38</v>
      </c>
      <c r="AC29" s="29" t="s">
        <v>1113</v>
      </c>
      <c r="AD29" s="30">
        <f>'Courses &amp; Programmes'!W29</f>
        <v>46232</v>
      </c>
      <c r="AE29" s="29" t="str">
        <f t="shared" si="3"/>
        <v>Yes</v>
      </c>
      <c r="AF29" s="29" t="str">
        <f t="shared" si="4"/>
        <v>Yes</v>
      </c>
      <c r="AG29" s="29" t="str">
        <f t="shared" si="5"/>
        <v>Yes</v>
      </c>
      <c r="AH29" s="29" t="str">
        <f t="shared" si="6"/>
        <v>Yes</v>
      </c>
      <c r="AI29" s="29" t="str">
        <f t="shared" si="7"/>
        <v>Yes</v>
      </c>
      <c r="AJ29" s="29" t="str">
        <f t="shared" si="8"/>
        <v>Yes</v>
      </c>
      <c r="AK29" s="29" t="str">
        <f t="shared" si="9"/>
        <v>Yes</v>
      </c>
      <c r="AL29" s="29" t="str">
        <f t="shared" si="10"/>
        <v>No</v>
      </c>
      <c r="AM29" s="29" t="str">
        <f t="shared" si="11"/>
        <v>No</v>
      </c>
      <c r="AN29" s="29" t="s">
        <v>228</v>
      </c>
      <c r="AO29" s="11"/>
      <c r="AP29" s="25"/>
      <c r="AQ29" s="25"/>
      <c r="AR29" s="11"/>
      <c r="AS29" s="11"/>
      <c r="AT29" s="11"/>
      <c r="AU29" s="11"/>
      <c r="AV29" s="11"/>
      <c r="AW29" s="11"/>
      <c r="AX29" s="11"/>
      <c r="AY29" s="11"/>
    </row>
    <row r="30" spans="1:51" s="10" customFormat="1" ht="63" customHeight="1" x14ac:dyDescent="0.2">
      <c r="A30" s="28" t="str">
        <f>'Courses &amp; Programmes'!B30</f>
        <v>Take 1 Programme</v>
      </c>
      <c r="B30" s="29" t="s">
        <v>1656</v>
      </c>
      <c r="C30" s="29" t="s">
        <v>1608</v>
      </c>
      <c r="D30" s="29" t="s">
        <v>1609</v>
      </c>
      <c r="E30" s="29" t="str">
        <f>'Courses &amp; Programmes'!C30</f>
        <v>Department of Education (Ireland) / Take 1 Programme Team</v>
      </c>
      <c r="F30" s="29" t="s">
        <v>1629</v>
      </c>
      <c r="G30" s="29" t="s">
        <v>1610</v>
      </c>
      <c r="H30" s="29" t="s">
        <v>1611</v>
      </c>
      <c r="I30" s="29" t="s">
        <v>1612</v>
      </c>
      <c r="J30" s="29" t="s">
        <v>1623</v>
      </c>
      <c r="K30" s="29" t="str">
        <f>'Courses &amp; Programmes'!E30</f>
        <v>Ireland – national</v>
      </c>
      <c r="L30" s="29" t="str">
        <f>'Courses &amp; Programmes'!O30</f>
        <v>No</v>
      </c>
      <c r="M30" s="29" t="str">
        <f>'Courses &amp; Programmes'!P30</f>
        <v>No</v>
      </c>
      <c r="N30" s="29" t="s">
        <v>37</v>
      </c>
      <c r="O30" s="29" t="s">
        <v>36</v>
      </c>
      <c r="P30" s="29" t="s">
        <v>37</v>
      </c>
      <c r="Q30" s="29" t="s">
        <v>1216</v>
      </c>
      <c r="R30" s="29" t="str">
        <f>'Courses &amp; Programmes'!L30</f>
        <v>Adjacent</v>
      </c>
      <c r="S30" s="29" t="str">
        <f t="shared" si="13"/>
        <v>No</v>
      </c>
      <c r="T30" s="29" t="str">
        <f t="shared" si="1"/>
        <v>Yes</v>
      </c>
      <c r="U30" s="29" t="str">
        <f>'Courses &amp; Programmes'!N30</f>
        <v>Junior Cycle; Leaving Certificate; Teacher CPD / Professional Learning; Cross-curricular ESD</v>
      </c>
      <c r="V30" s="29" t="str">
        <f>"Yes"</f>
        <v>Yes</v>
      </c>
      <c r="W30" s="29" t="str">
        <f>'Courses &amp; Programmes'!F30</f>
        <v>Blended</v>
      </c>
      <c r="X30" s="29" t="str">
        <f>'Courses &amp; Programmes'!V30</f>
        <v>Active</v>
      </c>
      <c r="Y30" s="29" t="str">
        <f>'Courses &amp; Programmes'!U30</f>
        <v>Official website verified</v>
      </c>
      <c r="Z30" s="29" t="str">
        <f>'Courses &amp; Programmes'!T30</f>
        <v>Official Website</v>
      </c>
      <c r="AA30" s="29" t="s">
        <v>1614</v>
      </c>
      <c r="AB30" s="29" t="s">
        <v>1630</v>
      </c>
      <c r="AC30" s="29" t="s">
        <v>1113</v>
      </c>
      <c r="AD30" s="30">
        <f>'Courses &amp; Programmes'!W30</f>
        <v>46232</v>
      </c>
      <c r="AE30" s="29" t="str">
        <f t="shared" si="3"/>
        <v>Yes</v>
      </c>
      <c r="AF30" s="29" t="str">
        <f t="shared" si="4"/>
        <v>Yes</v>
      </c>
      <c r="AG30" s="29" t="str">
        <f t="shared" si="5"/>
        <v>Yes</v>
      </c>
      <c r="AH30" s="29" t="str">
        <f t="shared" si="6"/>
        <v>No</v>
      </c>
      <c r="AI30" s="29" t="str">
        <f t="shared" si="7"/>
        <v>Yes</v>
      </c>
      <c r="AJ30" s="29" t="str">
        <f t="shared" si="8"/>
        <v>No</v>
      </c>
      <c r="AK30" s="29" t="str">
        <f t="shared" si="9"/>
        <v>Yes</v>
      </c>
      <c r="AL30" s="29" t="str">
        <f t="shared" si="10"/>
        <v>No</v>
      </c>
      <c r="AM30" s="29" t="str">
        <f t="shared" si="11"/>
        <v>No</v>
      </c>
      <c r="AN30" s="29" t="s">
        <v>237</v>
      </c>
      <c r="AO30" s="11"/>
      <c r="AP30" s="25"/>
      <c r="AQ30" s="25"/>
      <c r="AR30" s="11"/>
      <c r="AS30" s="11"/>
      <c r="AT30" s="11"/>
      <c r="AU30" s="11"/>
      <c r="AV30" s="11"/>
      <c r="AW30" s="11"/>
      <c r="AX30" s="11"/>
      <c r="AY30" s="11"/>
    </row>
    <row r="31" spans="1:51" s="10" customFormat="1" ht="63" customHeight="1" x14ac:dyDescent="0.2">
      <c r="A31" s="28" t="str">
        <f>'Courses &amp; Programmes'!B31</f>
        <v>Postgraduate Diploma in Bioeconomy with Business</v>
      </c>
      <c r="B31" s="29" t="s">
        <v>1657</v>
      </c>
      <c r="C31" s="29" t="s">
        <v>1608</v>
      </c>
      <c r="D31" s="29" t="s">
        <v>1609</v>
      </c>
      <c r="E31" s="29" t="str">
        <f>'Courses &amp; Programmes'!C31</f>
        <v>MTU / UCD / Teagasc</v>
      </c>
      <c r="F31" s="29" t="s">
        <v>260</v>
      </c>
      <c r="G31" s="29" t="s">
        <v>1610</v>
      </c>
      <c r="H31" s="29" t="s">
        <v>1611</v>
      </c>
      <c r="I31" s="29" t="s">
        <v>1612</v>
      </c>
      <c r="J31" s="29" t="s">
        <v>1623</v>
      </c>
      <c r="K31" s="29" t="str">
        <f>'Courses &amp; Programmes'!E31</f>
        <v>Ireland – national</v>
      </c>
      <c r="L31" s="29" t="str">
        <f>'Courses &amp; Programmes'!O31</f>
        <v>No</v>
      </c>
      <c r="M31" s="29" t="str">
        <f>'Courses &amp; Programmes'!P31</f>
        <v>No</v>
      </c>
      <c r="N31" s="29" t="s">
        <v>36</v>
      </c>
      <c r="O31" s="29" t="s">
        <v>37</v>
      </c>
      <c r="P31" s="29" t="s">
        <v>37</v>
      </c>
      <c r="Q31" s="29" t="s">
        <v>1216</v>
      </c>
      <c r="R31" s="29" t="str">
        <f>'Courses &amp; Programmes'!L31</f>
        <v>Explicit</v>
      </c>
      <c r="S31" s="29" t="str">
        <f>"Yes"</f>
        <v>Yes</v>
      </c>
      <c r="T31" s="29" t="str">
        <f t="shared" si="1"/>
        <v>Yes</v>
      </c>
      <c r="U31" s="29" t="str">
        <f>'Courses &amp; Programmes'!N31</f>
        <v>Higher Education; Professional Learning</v>
      </c>
      <c r="V31" s="29" t="str">
        <f>"Yes"</f>
        <v>Yes</v>
      </c>
      <c r="W31" s="29" t="str">
        <f>'Courses &amp; Programmes'!F31</f>
        <v>Blended</v>
      </c>
      <c r="X31" s="29" t="str">
        <f>'Courses &amp; Programmes'!V31</f>
        <v>Active</v>
      </c>
      <c r="Y31" s="29" t="str">
        <f>'Courses &amp; Programmes'!U31</f>
        <v>Official website verified</v>
      </c>
      <c r="Z31" s="29" t="str">
        <f>'Courses &amp; Programmes'!T31</f>
        <v>Email</v>
      </c>
      <c r="AA31" s="29" t="s">
        <v>1614</v>
      </c>
      <c r="AB31" s="29" t="s">
        <v>53</v>
      </c>
      <c r="AC31" s="29" t="s">
        <v>1113</v>
      </c>
      <c r="AD31" s="30">
        <f>'Courses &amp; Programmes'!W31</f>
        <v>46232</v>
      </c>
      <c r="AE31" s="29" t="str">
        <f t="shared" si="3"/>
        <v>Yes</v>
      </c>
      <c r="AF31" s="29" t="str">
        <f t="shared" si="4"/>
        <v>Yes</v>
      </c>
      <c r="AG31" s="29" t="str">
        <f t="shared" si="5"/>
        <v>Yes</v>
      </c>
      <c r="AH31" s="29" t="str">
        <f t="shared" si="6"/>
        <v>No</v>
      </c>
      <c r="AI31" s="29" t="str">
        <f t="shared" si="7"/>
        <v>Yes</v>
      </c>
      <c r="AJ31" s="29" t="str">
        <f t="shared" si="8"/>
        <v>No</v>
      </c>
      <c r="AK31" s="29" t="str">
        <f t="shared" si="9"/>
        <v>Yes</v>
      </c>
      <c r="AL31" s="29" t="str">
        <f t="shared" si="10"/>
        <v>Yes</v>
      </c>
      <c r="AM31" s="29" t="str">
        <f t="shared" si="11"/>
        <v>No</v>
      </c>
      <c r="AN31" s="29" t="s">
        <v>247</v>
      </c>
      <c r="AO31" s="11"/>
      <c r="AP31" s="25"/>
      <c r="AQ31" s="25"/>
      <c r="AR31" s="11"/>
      <c r="AS31" s="11"/>
      <c r="AT31" s="11"/>
      <c r="AU31" s="11"/>
      <c r="AV31" s="11"/>
      <c r="AW31" s="11"/>
      <c r="AX31" s="11"/>
      <c r="AY31" s="11"/>
    </row>
    <row r="32" spans="1:51" s="10" customFormat="1" ht="63" customHeight="1" x14ac:dyDescent="0.2">
      <c r="A32" s="28" t="str">
        <f>'Courses &amp; Programmes'!B32</f>
        <v>MEngSc in Industrial Biotechnology and Biomanufacturing</v>
      </c>
      <c r="B32" s="29" t="s">
        <v>1658</v>
      </c>
      <c r="C32" s="29" t="s">
        <v>1608</v>
      </c>
      <c r="D32" s="29" t="s">
        <v>1609</v>
      </c>
      <c r="E32" s="29" t="str">
        <f>'Courses &amp; Programmes'!C32</f>
        <v>University College Cork</v>
      </c>
      <c r="F32" s="29" t="s">
        <v>260</v>
      </c>
      <c r="G32" s="29" t="s">
        <v>1610</v>
      </c>
      <c r="H32" s="29" t="s">
        <v>1611</v>
      </c>
      <c r="I32" s="29" t="s">
        <v>1612</v>
      </c>
      <c r="J32" s="29" t="s">
        <v>1613</v>
      </c>
      <c r="K32" s="29" t="str">
        <f>'Courses &amp; Programmes'!E32</f>
        <v>Cork</v>
      </c>
      <c r="L32" s="29" t="str">
        <f>'Courses &amp; Programmes'!O32</f>
        <v>No</v>
      </c>
      <c r="M32" s="29" t="str">
        <f>'Courses &amp; Programmes'!P32</f>
        <v>No</v>
      </c>
      <c r="N32" s="29" t="str">
        <f>'Courses &amp; Programmes'!Q32</f>
        <v>No</v>
      </c>
      <c r="O32" s="29" t="str">
        <f>'Courses &amp; Programmes'!R32</f>
        <v>Yes</v>
      </c>
      <c r="P32" s="29" t="s">
        <v>36</v>
      </c>
      <c r="Q32" s="29" t="s">
        <v>907</v>
      </c>
      <c r="R32" s="29" t="str">
        <f>'Courses &amp; Programmes'!L32</f>
        <v>Explicit</v>
      </c>
      <c r="S32" s="29" t="str">
        <f t="shared" ref="S32:S37" si="14">"No"</f>
        <v>No</v>
      </c>
      <c r="T32" s="29" t="str">
        <f t="shared" si="1"/>
        <v>Yes</v>
      </c>
      <c r="U32" s="29" t="str">
        <f>'Courses &amp; Programmes'!N32</f>
        <v>Higher Education</v>
      </c>
      <c r="V32" s="29" t="str">
        <f>"Yes"</f>
        <v>Yes</v>
      </c>
      <c r="W32" s="29" t="str">
        <f>'Courses &amp; Programmes'!F32</f>
        <v>In-person</v>
      </c>
      <c r="X32" s="29" t="str">
        <f>'Courses &amp; Programmes'!V32</f>
        <v>Active</v>
      </c>
      <c r="Y32" s="29" t="str">
        <f>'Courses &amp; Programmes'!U32</f>
        <v>Official website verified</v>
      </c>
      <c r="Z32" s="29" t="str">
        <f>'Courses &amp; Programmes'!T32</f>
        <v>Email</v>
      </c>
      <c r="AA32" s="29" t="s">
        <v>1614</v>
      </c>
      <c r="AB32" s="29" t="s">
        <v>53</v>
      </c>
      <c r="AC32" s="29" t="s">
        <v>1113</v>
      </c>
      <c r="AD32" s="30">
        <f>'Courses &amp; Programmes'!W32</f>
        <v>46232</v>
      </c>
      <c r="AE32" s="29" t="str">
        <f t="shared" si="3"/>
        <v>Yes</v>
      </c>
      <c r="AF32" s="29" t="str">
        <f t="shared" si="4"/>
        <v>Yes</v>
      </c>
      <c r="AG32" s="29" t="str">
        <f t="shared" si="5"/>
        <v>Yes</v>
      </c>
      <c r="AH32" s="29" t="str">
        <f t="shared" si="6"/>
        <v>Yes</v>
      </c>
      <c r="AI32" s="29" t="str">
        <f t="shared" si="7"/>
        <v>Yes</v>
      </c>
      <c r="AJ32" s="29" t="str">
        <f t="shared" si="8"/>
        <v>No</v>
      </c>
      <c r="AK32" s="29" t="str">
        <f t="shared" si="9"/>
        <v>No</v>
      </c>
      <c r="AL32" s="29" t="str">
        <f t="shared" si="10"/>
        <v>Yes</v>
      </c>
      <c r="AM32" s="29" t="str">
        <f t="shared" si="11"/>
        <v>No</v>
      </c>
      <c r="AN32" s="29" t="s">
        <v>259</v>
      </c>
      <c r="AO32" s="11"/>
      <c r="AP32" s="25"/>
      <c r="AQ32" s="25"/>
      <c r="AR32" s="11"/>
      <c r="AS32" s="11"/>
      <c r="AT32" s="11"/>
      <c r="AU32" s="11"/>
      <c r="AV32" s="11"/>
      <c r="AW32" s="11"/>
      <c r="AX32" s="11"/>
      <c r="AY32" s="11"/>
    </row>
    <row r="33" spans="1:51" s="10" customFormat="1" ht="63" customHeight="1" x14ac:dyDescent="0.2">
      <c r="A33" s="28" t="str">
        <f>'Courses &amp; Programmes'!B33</f>
        <v>ME in Biosystems and Food Engineering</v>
      </c>
      <c r="B33" s="29" t="s">
        <v>1659</v>
      </c>
      <c r="C33" s="29" t="s">
        <v>1608</v>
      </c>
      <c r="D33" s="29" t="s">
        <v>1609</v>
      </c>
      <c r="E33" s="29" t="str">
        <f>'Courses &amp; Programmes'!C33</f>
        <v>University College Dublin</v>
      </c>
      <c r="F33" s="29" t="s">
        <v>260</v>
      </c>
      <c r="G33" s="29" t="s">
        <v>1610</v>
      </c>
      <c r="H33" s="29" t="s">
        <v>1611</v>
      </c>
      <c r="I33" s="29" t="s">
        <v>1612</v>
      </c>
      <c r="J33" s="29" t="s">
        <v>1613</v>
      </c>
      <c r="K33" s="29" t="str">
        <f>'Courses &amp; Programmes'!E33</f>
        <v>Dublin</v>
      </c>
      <c r="L33" s="29" t="str">
        <f>'Courses &amp; Programmes'!O33</f>
        <v>No</v>
      </c>
      <c r="M33" s="29" t="str">
        <f>'Courses &amp; Programmes'!P33</f>
        <v>No</v>
      </c>
      <c r="N33" s="29" t="str">
        <f>'Courses &amp; Programmes'!Q33</f>
        <v>No</v>
      </c>
      <c r="O33" s="29" t="str">
        <f>'Courses &amp; Programmes'!R33</f>
        <v>Yes</v>
      </c>
      <c r="P33" s="29" t="s">
        <v>36</v>
      </c>
      <c r="Q33" s="29" t="s">
        <v>907</v>
      </c>
      <c r="R33" s="29" t="str">
        <f>'Courses &amp; Programmes'!L33</f>
        <v>Implicit</v>
      </c>
      <c r="S33" s="29" t="str">
        <f t="shared" si="14"/>
        <v>No</v>
      </c>
      <c r="T33" s="29" t="str">
        <f t="shared" si="1"/>
        <v>Yes</v>
      </c>
      <c r="U33" s="29" t="str">
        <f>'Courses &amp; Programmes'!N33</f>
        <v>Higher Education</v>
      </c>
      <c r="V33" s="29" t="str">
        <f>"Yes"</f>
        <v>Yes</v>
      </c>
      <c r="W33" s="29" t="str">
        <f>'Courses &amp; Programmes'!F33</f>
        <v>In-person</v>
      </c>
      <c r="X33" s="29" t="str">
        <f>'Courses &amp; Programmes'!V33</f>
        <v>Active</v>
      </c>
      <c r="Y33" s="29" t="str">
        <f>'Courses &amp; Programmes'!U33</f>
        <v>Official website verified</v>
      </c>
      <c r="Z33" s="29" t="str">
        <f>'Courses &amp; Programmes'!T33</f>
        <v>Email</v>
      </c>
      <c r="AA33" s="29" t="s">
        <v>1614</v>
      </c>
      <c r="AB33" s="29" t="s">
        <v>53</v>
      </c>
      <c r="AC33" s="29" t="s">
        <v>1113</v>
      </c>
      <c r="AD33" s="30">
        <f>'Courses &amp; Programmes'!W33</f>
        <v>46232</v>
      </c>
      <c r="AE33" s="29" t="str">
        <f t="shared" si="3"/>
        <v>Yes</v>
      </c>
      <c r="AF33" s="29" t="str">
        <f t="shared" si="4"/>
        <v>Yes</v>
      </c>
      <c r="AG33" s="29" t="str">
        <f t="shared" si="5"/>
        <v>Yes</v>
      </c>
      <c r="AH33" s="29" t="str">
        <f t="shared" si="6"/>
        <v>Yes</v>
      </c>
      <c r="AI33" s="29" t="str">
        <f t="shared" si="7"/>
        <v>Yes</v>
      </c>
      <c r="AJ33" s="29" t="str">
        <f t="shared" si="8"/>
        <v>No</v>
      </c>
      <c r="AK33" s="29" t="str">
        <f t="shared" si="9"/>
        <v>No</v>
      </c>
      <c r="AL33" s="29" t="str">
        <f t="shared" si="10"/>
        <v>No</v>
      </c>
      <c r="AM33" s="29" t="str">
        <f t="shared" si="11"/>
        <v>No</v>
      </c>
      <c r="AN33" s="29" t="s">
        <v>268</v>
      </c>
      <c r="AO33" s="11"/>
      <c r="AP33" s="25"/>
      <c r="AQ33" s="25"/>
      <c r="AR33" s="11"/>
      <c r="AS33" s="11"/>
      <c r="AT33" s="11"/>
      <c r="AU33" s="11"/>
      <c r="AV33" s="11"/>
      <c r="AW33" s="11"/>
      <c r="AX33" s="11"/>
      <c r="AY33" s="11"/>
    </row>
    <row r="34" spans="1:51" s="10" customFormat="1" ht="63" customHeight="1" x14ac:dyDescent="0.2">
      <c r="A34" s="28" t="str">
        <f>'Courses &amp; Programmes'!B34</f>
        <v>Atoms-2-Products (A2P) CDT</v>
      </c>
      <c r="B34" s="29" t="s">
        <v>1660</v>
      </c>
      <c r="C34" s="29" t="s">
        <v>1608</v>
      </c>
      <c r="D34" s="29" t="s">
        <v>1609</v>
      </c>
      <c r="E34" s="29" t="str">
        <f>'Courses &amp; Programmes'!C34</f>
        <v>BiOrbic / UCD / University of Nottingham</v>
      </c>
      <c r="F34" s="29" t="s">
        <v>260</v>
      </c>
      <c r="G34" s="29" t="s">
        <v>1610</v>
      </c>
      <c r="H34" s="29" t="s">
        <v>1611</v>
      </c>
      <c r="I34" s="29" t="s">
        <v>1612</v>
      </c>
      <c r="J34" s="29" t="s">
        <v>1623</v>
      </c>
      <c r="K34" s="29" t="str">
        <f>'Courses &amp; Programmes'!E34</f>
        <v>Ireland / UK</v>
      </c>
      <c r="L34" s="29" t="str">
        <f>'Courses &amp; Programmes'!O34</f>
        <v>No</v>
      </c>
      <c r="M34" s="29" t="str">
        <f>'Courses &amp; Programmes'!P34</f>
        <v>No</v>
      </c>
      <c r="N34" s="29" t="str">
        <f>'Courses &amp; Programmes'!Q34</f>
        <v>No</v>
      </c>
      <c r="O34" s="29" t="str">
        <f>'Courses &amp; Programmes'!R34</f>
        <v>Yes</v>
      </c>
      <c r="P34" s="29" t="s">
        <v>36</v>
      </c>
      <c r="Q34" s="29" t="s">
        <v>907</v>
      </c>
      <c r="R34" s="29" t="str">
        <f>'Courses &amp; Programmes'!L34</f>
        <v>Adjacent</v>
      </c>
      <c r="S34" s="29" t="str">
        <f t="shared" si="14"/>
        <v>No</v>
      </c>
      <c r="T34" s="29" t="str">
        <f t="shared" si="1"/>
        <v>Yes</v>
      </c>
      <c r="U34" s="29" t="str">
        <f>'Courses &amp; Programmes'!N34</f>
        <v>Higher Education; Doctoral Education</v>
      </c>
      <c r="V34" s="29" t="str">
        <f>"Unknown"</f>
        <v>Unknown</v>
      </c>
      <c r="W34" s="29" t="str">
        <f>'Courses &amp; Programmes'!F34</f>
        <v>Blended</v>
      </c>
      <c r="X34" s="29" t="str">
        <f>'Courses &amp; Programmes'!V34</f>
        <v>Active</v>
      </c>
      <c r="Y34" s="29" t="str">
        <f>'Courses &amp; Programmes'!U34</f>
        <v>Official website verified</v>
      </c>
      <c r="Z34" s="29" t="str">
        <f>'Courses &amp; Programmes'!T34</f>
        <v>Email</v>
      </c>
      <c r="AA34" s="29" t="s">
        <v>1614</v>
      </c>
      <c r="AB34" s="29" t="s">
        <v>53</v>
      </c>
      <c r="AC34" s="29" t="s">
        <v>1113</v>
      </c>
      <c r="AD34" s="30">
        <f>'Courses &amp; Programmes'!W34</f>
        <v>46232</v>
      </c>
      <c r="AE34" s="29" t="str">
        <f t="shared" si="3"/>
        <v>Yes</v>
      </c>
      <c r="AF34" s="29" t="str">
        <f t="shared" si="4"/>
        <v>Yes</v>
      </c>
      <c r="AG34" s="29" t="str">
        <f t="shared" si="5"/>
        <v>Yes</v>
      </c>
      <c r="AH34" s="29" t="str">
        <f t="shared" si="6"/>
        <v>Yes</v>
      </c>
      <c r="AI34" s="29" t="str">
        <f t="shared" si="7"/>
        <v>Yes</v>
      </c>
      <c r="AJ34" s="29" t="str">
        <f t="shared" si="8"/>
        <v>No</v>
      </c>
      <c r="AK34" s="29" t="str">
        <f t="shared" si="9"/>
        <v>Yes</v>
      </c>
      <c r="AL34" s="29" t="str">
        <f t="shared" si="10"/>
        <v>No</v>
      </c>
      <c r="AM34" s="29" t="str">
        <f t="shared" si="11"/>
        <v>No</v>
      </c>
      <c r="AN34" s="29" t="s">
        <v>278</v>
      </c>
      <c r="AO34" s="11"/>
      <c r="AP34" s="25"/>
      <c r="AQ34" s="25"/>
      <c r="AR34" s="11"/>
      <c r="AS34" s="11"/>
      <c r="AT34" s="11"/>
      <c r="AU34" s="11"/>
      <c r="AV34" s="11"/>
      <c r="AW34" s="11"/>
      <c r="AX34" s="11"/>
      <c r="AY34" s="11"/>
    </row>
    <row r="35" spans="1:51" s="10" customFormat="1" ht="63" customHeight="1" x14ac:dyDescent="0.2">
      <c r="A35" s="28" t="str">
        <f>'Courses &amp; Programmes'!B35</f>
        <v>Talent4BBI PhD Programme</v>
      </c>
      <c r="B35" s="29" t="s">
        <v>1661</v>
      </c>
      <c r="C35" s="29" t="s">
        <v>1608</v>
      </c>
      <c r="D35" s="29" t="s">
        <v>1609</v>
      </c>
      <c r="E35" s="29" t="str">
        <f>'Courses &amp; Programmes'!C35</f>
        <v>BiOrbic</v>
      </c>
      <c r="F35" s="29" t="s">
        <v>1639</v>
      </c>
      <c r="G35" s="29" t="s">
        <v>1610</v>
      </c>
      <c r="H35" s="29" t="s">
        <v>1611</v>
      </c>
      <c r="I35" s="29" t="s">
        <v>1612</v>
      </c>
      <c r="J35" s="29" t="s">
        <v>1623</v>
      </c>
      <c r="K35" s="29" t="str">
        <f>'Courses &amp; Programmes'!E35</f>
        <v>Ireland / EU</v>
      </c>
      <c r="L35" s="29" t="str">
        <f>'Courses &amp; Programmes'!O35</f>
        <v>No</v>
      </c>
      <c r="M35" s="29" t="str">
        <f>'Courses &amp; Programmes'!P35</f>
        <v>No</v>
      </c>
      <c r="N35" s="29" t="str">
        <f>'Courses &amp; Programmes'!Q35</f>
        <v>No</v>
      </c>
      <c r="O35" s="29" t="str">
        <f>'Courses &amp; Programmes'!R35</f>
        <v>Yes</v>
      </c>
      <c r="P35" s="29" t="s">
        <v>37</v>
      </c>
      <c r="Q35" s="29" t="s">
        <v>1216</v>
      </c>
      <c r="R35" s="29" t="str">
        <f>'Courses &amp; Programmes'!L35</f>
        <v>Explicit</v>
      </c>
      <c r="S35" s="29" t="str">
        <f t="shared" si="14"/>
        <v>No</v>
      </c>
      <c r="T35" s="29" t="str">
        <f t="shared" si="1"/>
        <v>Yes</v>
      </c>
      <c r="U35" s="29" t="str">
        <f>'Courses &amp; Programmes'!N35</f>
        <v>Higher Education; Doctoral Education; Professional Learning</v>
      </c>
      <c r="V35" s="29" t="str">
        <f>"Unknown"</f>
        <v>Unknown</v>
      </c>
      <c r="W35" s="29" t="str">
        <f>'Courses &amp; Programmes'!F35</f>
        <v>Blended</v>
      </c>
      <c r="X35" s="29" t="str">
        <f>'Courses &amp; Programmes'!V35</f>
        <v>Active</v>
      </c>
      <c r="Y35" s="29" t="str">
        <f>'Courses &amp; Programmes'!U35</f>
        <v>Official website verified</v>
      </c>
      <c r="Z35" s="29" t="str">
        <f>'Courses &amp; Programmes'!T35</f>
        <v>Email</v>
      </c>
      <c r="AA35" s="29" t="s">
        <v>1614</v>
      </c>
      <c r="AB35" s="29" t="s">
        <v>53</v>
      </c>
      <c r="AC35" s="29" t="s">
        <v>1113</v>
      </c>
      <c r="AD35" s="30">
        <f>'Courses &amp; Programmes'!W35</f>
        <v>46232</v>
      </c>
      <c r="AE35" s="29" t="str">
        <f t="shared" si="3"/>
        <v>Yes</v>
      </c>
      <c r="AF35" s="29" t="str">
        <f t="shared" si="4"/>
        <v>Yes</v>
      </c>
      <c r="AG35" s="29" t="str">
        <f t="shared" si="5"/>
        <v>Yes</v>
      </c>
      <c r="AH35" s="29" t="str">
        <f t="shared" si="6"/>
        <v>No</v>
      </c>
      <c r="AI35" s="29" t="str">
        <f t="shared" si="7"/>
        <v>Yes</v>
      </c>
      <c r="AJ35" s="29" t="str">
        <f t="shared" si="8"/>
        <v>No</v>
      </c>
      <c r="AK35" s="29" t="str">
        <f t="shared" si="9"/>
        <v>Yes</v>
      </c>
      <c r="AL35" s="29" t="str">
        <f t="shared" si="10"/>
        <v>Yes</v>
      </c>
      <c r="AM35" s="29" t="str">
        <f t="shared" si="11"/>
        <v>No</v>
      </c>
      <c r="AN35" s="29" t="s">
        <v>287</v>
      </c>
      <c r="AO35" s="11"/>
      <c r="AP35" s="25"/>
      <c r="AQ35" s="25"/>
      <c r="AR35" s="11"/>
      <c r="AS35" s="11"/>
      <c r="AT35" s="11"/>
      <c r="AU35" s="11"/>
      <c r="AV35" s="11"/>
      <c r="AW35" s="11"/>
      <c r="AX35" s="11"/>
      <c r="AY35" s="11"/>
    </row>
    <row r="36" spans="1:51" s="10" customFormat="1" ht="63" customHeight="1" x14ac:dyDescent="0.2">
      <c r="A36" s="28" t="str">
        <f>'Courses &amp; Programmes'!B36</f>
        <v>Certificate in Circular Bioeconomy in Agri-Food Systems</v>
      </c>
      <c r="B36" s="29" t="s">
        <v>1662</v>
      </c>
      <c r="C36" s="29" t="s">
        <v>1608</v>
      </c>
      <c r="D36" s="29" t="s">
        <v>1609</v>
      </c>
      <c r="E36" s="29" t="str">
        <f>'Courses &amp; Programmes'!C36</f>
        <v>South East Technological University</v>
      </c>
      <c r="F36" s="29" t="s">
        <v>260</v>
      </c>
      <c r="G36" s="29" t="s">
        <v>1610</v>
      </c>
      <c r="H36" s="29" t="s">
        <v>1611</v>
      </c>
      <c r="I36" s="29" t="s">
        <v>1612</v>
      </c>
      <c r="J36" s="29" t="s">
        <v>1623</v>
      </c>
      <c r="K36" s="29" t="str">
        <f>'Courses &amp; Programmes'!E36</f>
        <v>Waterford / Ireland – national</v>
      </c>
      <c r="L36" s="29" t="str">
        <f>'Courses &amp; Programmes'!O36</f>
        <v>No</v>
      </c>
      <c r="M36" s="29" t="str">
        <f>'Courses &amp; Programmes'!P36</f>
        <v>No</v>
      </c>
      <c r="N36" s="29" t="str">
        <f>'Courses &amp; Programmes'!Q36</f>
        <v>No</v>
      </c>
      <c r="O36" s="29" t="str">
        <f>'Courses &amp; Programmes'!R36</f>
        <v>Yes</v>
      </c>
      <c r="P36" s="29" t="s">
        <v>37</v>
      </c>
      <c r="Q36" s="29" t="s">
        <v>1216</v>
      </c>
      <c r="R36" s="29" t="str">
        <f>'Courses &amp; Programmes'!L36</f>
        <v>Explicit</v>
      </c>
      <c r="S36" s="29" t="str">
        <f t="shared" si="14"/>
        <v>No</v>
      </c>
      <c r="T36" s="29" t="str">
        <f t="shared" si="1"/>
        <v>Yes</v>
      </c>
      <c r="U36" s="29" t="str">
        <f>'Courses &amp; Programmes'!N36</f>
        <v>Higher Education; Professional Learning</v>
      </c>
      <c r="V36" s="29" t="str">
        <f>"Yes"</f>
        <v>Yes</v>
      </c>
      <c r="W36" s="29" t="str">
        <f>'Courses &amp; Programmes'!F36</f>
        <v>Blended</v>
      </c>
      <c r="X36" s="29" t="str">
        <f>'Courses &amp; Programmes'!V36</f>
        <v>Active</v>
      </c>
      <c r="Y36" s="29" t="str">
        <f>'Courses &amp; Programmes'!U36</f>
        <v>Official website verified</v>
      </c>
      <c r="Z36" s="29" t="str">
        <f>'Courses &amp; Programmes'!T36</f>
        <v>Email</v>
      </c>
      <c r="AA36" s="29" t="s">
        <v>1614</v>
      </c>
      <c r="AB36" s="29" t="s">
        <v>53</v>
      </c>
      <c r="AC36" s="29" t="s">
        <v>1113</v>
      </c>
      <c r="AD36" s="30">
        <f>'Courses &amp; Programmes'!W36</f>
        <v>46232</v>
      </c>
      <c r="AE36" s="29" t="str">
        <f t="shared" si="3"/>
        <v>Yes</v>
      </c>
      <c r="AF36" s="29" t="str">
        <f t="shared" si="4"/>
        <v>Yes</v>
      </c>
      <c r="AG36" s="29" t="str">
        <f t="shared" si="5"/>
        <v>Yes</v>
      </c>
      <c r="AH36" s="29" t="str">
        <f t="shared" si="6"/>
        <v>No</v>
      </c>
      <c r="AI36" s="29" t="str">
        <f t="shared" si="7"/>
        <v>Yes</v>
      </c>
      <c r="AJ36" s="29" t="str">
        <f t="shared" si="8"/>
        <v>No</v>
      </c>
      <c r="AK36" s="29" t="str">
        <f t="shared" si="9"/>
        <v>Yes</v>
      </c>
      <c r="AL36" s="29" t="str">
        <f t="shared" si="10"/>
        <v>Yes</v>
      </c>
      <c r="AM36" s="29" t="str">
        <f t="shared" si="11"/>
        <v>No</v>
      </c>
      <c r="AN36" s="29" t="s">
        <v>298</v>
      </c>
      <c r="AO36" s="11"/>
      <c r="AP36" s="25"/>
      <c r="AQ36" s="25"/>
      <c r="AR36" s="11"/>
      <c r="AS36" s="11"/>
      <c r="AT36" s="11"/>
      <c r="AU36" s="11"/>
      <c r="AV36" s="11"/>
      <c r="AW36" s="11"/>
      <c r="AX36" s="11"/>
      <c r="AY36" s="11"/>
    </row>
    <row r="37" spans="1:51" s="10" customFormat="1" ht="63" customHeight="1" x14ac:dyDescent="0.2">
      <c r="A37" s="28" t="str">
        <f>'Courses &amp; Programmes'!B37</f>
        <v>Certificate in Continuing Professional Development in (Bio)Pharmaceutical Technologies</v>
      </c>
      <c r="B37" s="29" t="s">
        <v>1663</v>
      </c>
      <c r="C37" s="29" t="s">
        <v>1608</v>
      </c>
      <c r="D37" s="29" t="s">
        <v>1609</v>
      </c>
      <c r="E37" s="29" t="str">
        <f>'Courses &amp; Programmes'!C37</f>
        <v>University College Cork</v>
      </c>
      <c r="F37" s="29" t="s">
        <v>260</v>
      </c>
      <c r="G37" s="29" t="s">
        <v>1610</v>
      </c>
      <c r="H37" s="29" t="s">
        <v>1611</v>
      </c>
      <c r="I37" s="29" t="s">
        <v>1612</v>
      </c>
      <c r="J37" s="29" t="s">
        <v>1623</v>
      </c>
      <c r="K37" s="29" t="str">
        <f>'Courses &amp; Programmes'!E37</f>
        <v>Ireland – national</v>
      </c>
      <c r="L37" s="29" t="str">
        <f>'Courses &amp; Programmes'!O37</f>
        <v>No</v>
      </c>
      <c r="M37" s="29" t="str">
        <f>'Courses &amp; Programmes'!P37</f>
        <v>No</v>
      </c>
      <c r="N37" s="29" t="str">
        <f>'Courses &amp; Programmes'!Q37</f>
        <v>No</v>
      </c>
      <c r="O37" s="29" t="str">
        <f>'Courses &amp; Programmes'!R37</f>
        <v>Yes</v>
      </c>
      <c r="P37" s="29" t="s">
        <v>37</v>
      </c>
      <c r="Q37" s="29" t="s">
        <v>1216</v>
      </c>
      <c r="R37" s="29" t="str">
        <f>'Courses &amp; Programmes'!L37</f>
        <v>Implicit</v>
      </c>
      <c r="S37" s="29" t="str">
        <f t="shared" si="14"/>
        <v>No</v>
      </c>
      <c r="T37" s="29" t="str">
        <f t="shared" si="1"/>
        <v>Yes</v>
      </c>
      <c r="U37" s="29" t="str">
        <f>'Courses &amp; Programmes'!N37</f>
        <v>Higher Education; Professional Learning</v>
      </c>
      <c r="V37" s="29" t="str">
        <f>"Yes"</f>
        <v>Yes</v>
      </c>
      <c r="W37" s="29" t="str">
        <f>'Courses &amp; Programmes'!F37</f>
        <v>Online</v>
      </c>
      <c r="X37" s="29" t="str">
        <f>'Courses &amp; Programmes'!V37</f>
        <v>Unknown</v>
      </c>
      <c r="Y37" s="29" t="str">
        <f>'Courses &amp; Programmes'!U37</f>
        <v>Official website verified</v>
      </c>
      <c r="Z37" s="29" t="str">
        <f>'Courses &amp; Programmes'!T37</f>
        <v>Email</v>
      </c>
      <c r="AA37" s="29" t="s">
        <v>1614</v>
      </c>
      <c r="AB37" s="29" t="s">
        <v>53</v>
      </c>
      <c r="AC37" s="29" t="s">
        <v>1113</v>
      </c>
      <c r="AD37" s="30">
        <f>'Courses &amp; Programmes'!W37</f>
        <v>46232</v>
      </c>
      <c r="AE37" s="29" t="str">
        <f t="shared" si="3"/>
        <v>No</v>
      </c>
      <c r="AF37" s="29" t="str">
        <f t="shared" si="4"/>
        <v>Yes</v>
      </c>
      <c r="AG37" s="29" t="str">
        <f t="shared" si="5"/>
        <v>Not applicable</v>
      </c>
      <c r="AH37" s="29" t="str">
        <f t="shared" si="6"/>
        <v>Not applicable</v>
      </c>
      <c r="AI37" s="29" t="str">
        <f t="shared" si="7"/>
        <v>Yes</v>
      </c>
      <c r="AJ37" s="29" t="str">
        <f t="shared" si="8"/>
        <v>No</v>
      </c>
      <c r="AK37" s="29" t="str">
        <f t="shared" si="9"/>
        <v>Yes</v>
      </c>
      <c r="AL37" s="29" t="str">
        <f t="shared" si="10"/>
        <v>No</v>
      </c>
      <c r="AM37" s="29" t="str">
        <f t="shared" si="11"/>
        <v>No</v>
      </c>
      <c r="AN37" s="29" t="s">
        <v>305</v>
      </c>
      <c r="AO37" s="11"/>
      <c r="AP37" s="25"/>
      <c r="AQ37" s="25"/>
      <c r="AR37" s="11"/>
      <c r="AS37" s="11"/>
      <c r="AT37" s="11"/>
      <c r="AU37" s="11"/>
      <c r="AV37" s="11"/>
      <c r="AW37" s="11"/>
      <c r="AX37" s="11"/>
      <c r="AY37" s="11"/>
    </row>
    <row r="38" spans="1:51" s="10" customFormat="1" ht="63" customHeight="1" x14ac:dyDescent="0.2">
      <c r="A38" s="28" t="str">
        <f>'Courses &amp; Programmes'!B38</f>
        <v>Circular BioEconomy Principles</v>
      </c>
      <c r="B38" s="29" t="s">
        <v>1664</v>
      </c>
      <c r="C38" s="29" t="s">
        <v>1608</v>
      </c>
      <c r="D38" s="29" t="s">
        <v>1609</v>
      </c>
      <c r="E38" s="29" t="str">
        <f>'Courses &amp; Programmes'!C38</f>
        <v>University College Dublin</v>
      </c>
      <c r="F38" s="29" t="s">
        <v>260</v>
      </c>
      <c r="G38" s="29" t="s">
        <v>1610</v>
      </c>
      <c r="H38" s="29" t="s">
        <v>1611</v>
      </c>
      <c r="I38" s="29" t="s">
        <v>1612</v>
      </c>
      <c r="J38" s="29" t="s">
        <v>1623</v>
      </c>
      <c r="K38" s="29" t="str">
        <f>'Courses &amp; Programmes'!E38</f>
        <v>Ireland – national</v>
      </c>
      <c r="L38" s="29" t="str">
        <f>'Courses &amp; Programmes'!O38</f>
        <v>No</v>
      </c>
      <c r="M38" s="29" t="str">
        <f>'Courses &amp; Programmes'!P38</f>
        <v>No</v>
      </c>
      <c r="N38" s="29" t="str">
        <f>'Courses &amp; Programmes'!Q38</f>
        <v>No</v>
      </c>
      <c r="O38" s="29" t="str">
        <f>'Courses &amp; Programmes'!R38</f>
        <v>Yes</v>
      </c>
      <c r="P38" s="29" t="s">
        <v>37</v>
      </c>
      <c r="Q38" s="29" t="s">
        <v>1216</v>
      </c>
      <c r="R38" s="29" t="str">
        <f>'Courses &amp; Programmes'!L38</f>
        <v>Explicit</v>
      </c>
      <c r="S38" s="29" t="str">
        <f>"Yes"</f>
        <v>Yes</v>
      </c>
      <c r="T38" s="29" t="str">
        <f t="shared" si="1"/>
        <v>Yes</v>
      </c>
      <c r="U38" s="29" t="str">
        <f>'Courses &amp; Programmes'!N38</f>
        <v>Higher Education; Professional Learning</v>
      </c>
      <c r="V38" s="29" t="str">
        <f>"Unknown"</f>
        <v>Unknown</v>
      </c>
      <c r="W38" s="29" t="str">
        <f>'Courses &amp; Programmes'!F38</f>
        <v>Online</v>
      </c>
      <c r="X38" s="29" t="str">
        <f>'Courses &amp; Programmes'!V38</f>
        <v>Active</v>
      </c>
      <c r="Y38" s="29" t="str">
        <f>'Courses &amp; Programmes'!U38</f>
        <v>Official website verified</v>
      </c>
      <c r="Z38" s="29" t="str">
        <f>'Courses &amp; Programmes'!T38</f>
        <v>Email</v>
      </c>
      <c r="AA38" s="29" t="s">
        <v>1614</v>
      </c>
      <c r="AB38" s="29" t="s">
        <v>53</v>
      </c>
      <c r="AC38" s="29" t="s">
        <v>1113</v>
      </c>
      <c r="AD38" s="30">
        <f>'Courses &amp; Programmes'!W38</f>
        <v>46232</v>
      </c>
      <c r="AE38" s="29" t="str">
        <f t="shared" si="3"/>
        <v>Yes</v>
      </c>
      <c r="AF38" s="29" t="str">
        <f t="shared" si="4"/>
        <v>Yes</v>
      </c>
      <c r="AG38" s="29" t="str">
        <f t="shared" si="5"/>
        <v>Yes</v>
      </c>
      <c r="AH38" s="29" t="str">
        <f t="shared" si="6"/>
        <v>No</v>
      </c>
      <c r="AI38" s="29" t="str">
        <f t="shared" si="7"/>
        <v>Yes</v>
      </c>
      <c r="AJ38" s="29" t="str">
        <f t="shared" si="8"/>
        <v>No</v>
      </c>
      <c r="AK38" s="29" t="str">
        <f t="shared" si="9"/>
        <v>Yes</v>
      </c>
      <c r="AL38" s="29" t="str">
        <f t="shared" si="10"/>
        <v>Yes</v>
      </c>
      <c r="AM38" s="29" t="str">
        <f t="shared" si="11"/>
        <v>No</v>
      </c>
      <c r="AN38" s="29" t="s">
        <v>312</v>
      </c>
      <c r="AO38" s="11"/>
      <c r="AP38" s="25"/>
      <c r="AQ38" s="25"/>
      <c r="AR38" s="11"/>
      <c r="AS38" s="11"/>
      <c r="AT38" s="11"/>
      <c r="AU38" s="11"/>
      <c r="AV38" s="11"/>
      <c r="AW38" s="11"/>
      <c r="AX38" s="11"/>
      <c r="AY38" s="11"/>
    </row>
    <row r="39" spans="1:51" s="10" customFormat="1" ht="63" customHeight="1" x14ac:dyDescent="0.2">
      <c r="A39" s="28" t="str">
        <f>'Courses &amp; Programmes'!B39</f>
        <v>Natural Products: Harnessing Nature’s Resources</v>
      </c>
      <c r="B39" s="29" t="s">
        <v>1665</v>
      </c>
      <c r="C39" s="29" t="s">
        <v>1608</v>
      </c>
      <c r="D39" s="29" t="s">
        <v>1609</v>
      </c>
      <c r="E39" s="29" t="str">
        <f>'Courses &amp; Programmes'!C39</f>
        <v>NatPro / Trinity College Dublin / IKC3</v>
      </c>
      <c r="F39" s="29" t="s">
        <v>260</v>
      </c>
      <c r="G39" s="29" t="s">
        <v>1610</v>
      </c>
      <c r="H39" s="29" t="s">
        <v>1611</v>
      </c>
      <c r="I39" s="29" t="s">
        <v>1612</v>
      </c>
      <c r="J39" s="29" t="s">
        <v>1666</v>
      </c>
      <c r="K39" s="29" t="str">
        <f>'Courses &amp; Programmes'!E39</f>
        <v>Ireland / international</v>
      </c>
      <c r="L39" s="29" t="str">
        <f>'Courses &amp; Programmes'!O39</f>
        <v>No</v>
      </c>
      <c r="M39" s="29" t="str">
        <f>'Courses &amp; Programmes'!P39</f>
        <v>No</v>
      </c>
      <c r="N39" s="29" t="str">
        <f>'Courses &amp; Programmes'!Q39</f>
        <v>No</v>
      </c>
      <c r="O39" s="29" t="str">
        <f>'Courses &amp; Programmes'!R39</f>
        <v>Yes</v>
      </c>
      <c r="P39" s="29" t="s">
        <v>37</v>
      </c>
      <c r="Q39" s="29" t="s">
        <v>1216</v>
      </c>
      <c r="R39" s="29" t="str">
        <f>'Courses &amp; Programmes'!L39</f>
        <v>Implicit</v>
      </c>
      <c r="S39" s="29" t="str">
        <f>"Yes"</f>
        <v>Yes</v>
      </c>
      <c r="T39" s="29" t="str">
        <f t="shared" si="1"/>
        <v>Yes</v>
      </c>
      <c r="U39" s="29" t="str">
        <f>'Courses &amp; Programmes'!N39</f>
        <v>Higher Education; Professional Learning</v>
      </c>
      <c r="V39" s="29" t="str">
        <f>"No"</f>
        <v>No</v>
      </c>
      <c r="W39" s="29" t="str">
        <f>'Courses &amp; Programmes'!F39</f>
        <v>Online</v>
      </c>
      <c r="X39" s="29" t="str">
        <f>'Courses &amp; Programmes'!V39</f>
        <v>Unknown</v>
      </c>
      <c r="Y39" s="29" t="str">
        <f>'Courses &amp; Programmes'!U39</f>
        <v>Partially verified</v>
      </c>
      <c r="Z39" s="29" t="str">
        <f>'Courses &amp; Programmes'!T39</f>
        <v>Email</v>
      </c>
      <c r="AA39" s="29" t="s">
        <v>1637</v>
      </c>
      <c r="AB39" s="29" t="s">
        <v>53</v>
      </c>
      <c r="AC39" s="29" t="s">
        <v>1113</v>
      </c>
      <c r="AD39" s="30">
        <f>'Courses &amp; Programmes'!W39</f>
        <v>46232</v>
      </c>
      <c r="AE39" s="29" t="str">
        <f t="shared" si="3"/>
        <v>No</v>
      </c>
      <c r="AF39" s="29" t="str">
        <f t="shared" si="4"/>
        <v>No</v>
      </c>
      <c r="AG39" s="29" t="str">
        <f t="shared" si="5"/>
        <v>Not applicable</v>
      </c>
      <c r="AH39" s="29" t="str">
        <f t="shared" si="6"/>
        <v>Not applicable</v>
      </c>
      <c r="AI39" s="29" t="str">
        <f t="shared" si="7"/>
        <v>Yes</v>
      </c>
      <c r="AJ39" s="29" t="str">
        <f t="shared" si="8"/>
        <v>No</v>
      </c>
      <c r="AK39" s="29" t="str">
        <f t="shared" si="9"/>
        <v>Yes</v>
      </c>
      <c r="AL39" s="29" t="str">
        <f t="shared" si="10"/>
        <v>No</v>
      </c>
      <c r="AM39" s="29" t="str">
        <f t="shared" si="11"/>
        <v>No</v>
      </c>
      <c r="AN39" s="29" t="s">
        <v>320</v>
      </c>
      <c r="AO39" s="11"/>
      <c r="AP39" s="25"/>
      <c r="AQ39" s="25"/>
      <c r="AR39" s="11"/>
      <c r="AS39" s="11"/>
      <c r="AT39" s="11"/>
      <c r="AU39" s="11"/>
      <c r="AV39" s="11"/>
      <c r="AW39" s="11"/>
      <c r="AX39" s="11"/>
      <c r="AY39" s="11"/>
    </row>
    <row r="40" spans="1:51" s="10" customFormat="1" ht="63" customHeight="1" x14ac:dyDescent="0.2">
      <c r="A40" s="28" t="str">
        <f>'Courses &amp; Programmes'!B40</f>
        <v>Green Institute Blended Training</v>
      </c>
      <c r="B40" s="29" t="s">
        <v>1667</v>
      </c>
      <c r="C40" s="29" t="s">
        <v>1608</v>
      </c>
      <c r="D40" s="29" t="s">
        <v>1609</v>
      </c>
      <c r="E40" s="29" t="str">
        <f>'Courses &amp; Programmes'!C40</f>
        <v>Green Institute</v>
      </c>
      <c r="F40" s="29" t="s">
        <v>1626</v>
      </c>
      <c r="G40" s="29" t="s">
        <v>1610</v>
      </c>
      <c r="H40" s="29" t="s">
        <v>1611</v>
      </c>
      <c r="I40" s="29" t="s">
        <v>1612</v>
      </c>
      <c r="J40" s="29" t="s">
        <v>1623</v>
      </c>
      <c r="K40" s="29" t="str">
        <f>'Courses &amp; Programmes'!E40</f>
        <v>Ireland – national</v>
      </c>
      <c r="L40" s="29" t="str">
        <f>'Courses &amp; Programmes'!O40</f>
        <v>No</v>
      </c>
      <c r="M40" s="29" t="str">
        <f>'Courses &amp; Programmes'!P40</f>
        <v>No</v>
      </c>
      <c r="N40" s="29" t="str">
        <f>'Courses &amp; Programmes'!Q40</f>
        <v>No</v>
      </c>
      <c r="O40" s="29" t="str">
        <f>'Courses &amp; Programmes'!R40</f>
        <v>No</v>
      </c>
      <c r="P40" s="29" t="s">
        <v>37</v>
      </c>
      <c r="Q40" s="29" t="s">
        <v>1216</v>
      </c>
      <c r="R40" s="29" t="str">
        <f>'Courses &amp; Programmes'!L40</f>
        <v>Adjacent</v>
      </c>
      <c r="S40" s="29" t="str">
        <f t="shared" ref="S40:S45" si="15">"No"</f>
        <v>No</v>
      </c>
      <c r="T40" s="29" t="str">
        <f t="shared" si="1"/>
        <v>Yes</v>
      </c>
      <c r="U40" s="29" t="str">
        <f>'Courses &amp; Programmes'!N40</f>
        <v>Professional Learning</v>
      </c>
      <c r="V40" s="29" t="str">
        <f>"No"</f>
        <v>No</v>
      </c>
      <c r="W40" s="29" t="str">
        <f>'Courses &amp; Programmes'!F40</f>
        <v>Blended</v>
      </c>
      <c r="X40" s="29" t="str">
        <f>'Courses &amp; Programmes'!V40</f>
        <v>Unknown</v>
      </c>
      <c r="Y40" s="29" t="str">
        <f>'Courses &amp; Programmes'!U40</f>
        <v>Awaiting verification</v>
      </c>
      <c r="Z40" s="29" t="str">
        <f>'Courses &amp; Programmes'!T40</f>
        <v>Email</v>
      </c>
      <c r="AA40" s="29" t="s">
        <v>1668</v>
      </c>
      <c r="AB40" s="29" t="s">
        <v>53</v>
      </c>
      <c r="AC40" s="29" t="s">
        <v>1113</v>
      </c>
      <c r="AD40" s="30">
        <f>'Courses &amp; Programmes'!W40</f>
        <v>46232</v>
      </c>
      <c r="AE40" s="29" t="str">
        <f t="shared" si="3"/>
        <v>No</v>
      </c>
      <c r="AF40" s="29" t="str">
        <f t="shared" si="4"/>
        <v>No</v>
      </c>
      <c r="AG40" s="29" t="str">
        <f t="shared" si="5"/>
        <v>Not applicable</v>
      </c>
      <c r="AH40" s="29" t="str">
        <f t="shared" si="6"/>
        <v>Not applicable</v>
      </c>
      <c r="AI40" s="29" t="str">
        <f t="shared" si="7"/>
        <v>No</v>
      </c>
      <c r="AJ40" s="29" t="str">
        <f t="shared" si="8"/>
        <v>No</v>
      </c>
      <c r="AK40" s="29" t="str">
        <f t="shared" si="9"/>
        <v>Yes</v>
      </c>
      <c r="AL40" s="29" t="str">
        <f t="shared" si="10"/>
        <v>No</v>
      </c>
      <c r="AM40" s="29" t="str">
        <f t="shared" si="11"/>
        <v>No</v>
      </c>
      <c r="AN40" s="29" t="s">
        <v>326</v>
      </c>
      <c r="AO40" s="11"/>
      <c r="AP40" s="25"/>
      <c r="AQ40" s="25"/>
      <c r="AR40" s="11"/>
      <c r="AS40" s="11"/>
      <c r="AT40" s="11"/>
      <c r="AU40" s="11"/>
      <c r="AV40" s="11"/>
      <c r="AW40" s="11"/>
      <c r="AX40" s="11"/>
      <c r="AY40" s="11"/>
    </row>
    <row r="41" spans="1:51" s="10" customFormat="1" ht="63" customHeight="1" x14ac:dyDescent="0.2">
      <c r="A41" s="28" t="str">
        <f>'Courses &amp; Programmes'!B41</f>
        <v>Syntropic Agroforestry Practical Courses</v>
      </c>
      <c r="B41" s="29" t="s">
        <v>1669</v>
      </c>
      <c r="C41" s="29" t="s">
        <v>1608</v>
      </c>
      <c r="D41" s="29" t="s">
        <v>1609</v>
      </c>
      <c r="E41" s="29" t="str">
        <f>'Courses &amp; Programmes'!C41</f>
        <v>Talamh Beo / Community Supported Agriculture Network</v>
      </c>
      <c r="F41" s="29" t="s">
        <v>1670</v>
      </c>
      <c r="G41" s="29" t="s">
        <v>1610</v>
      </c>
      <c r="H41" s="29" t="s">
        <v>1611</v>
      </c>
      <c r="I41" s="29" t="s">
        <v>1612</v>
      </c>
      <c r="J41" s="29" t="s">
        <v>1623</v>
      </c>
      <c r="K41" s="29" t="str">
        <f>'Courses &amp; Programmes'!E41</f>
        <v>Ireland – national</v>
      </c>
      <c r="L41" s="29" t="str">
        <f>'Courses &amp; Programmes'!O41</f>
        <v>No</v>
      </c>
      <c r="M41" s="29" t="str">
        <f>'Courses &amp; Programmes'!P41</f>
        <v>No</v>
      </c>
      <c r="N41" s="29" t="str">
        <f>'Courses &amp; Programmes'!Q41</f>
        <v>No</v>
      </c>
      <c r="O41" s="29" t="str">
        <f>'Courses &amp; Programmes'!R41</f>
        <v>No</v>
      </c>
      <c r="P41" s="29" t="s">
        <v>37</v>
      </c>
      <c r="Q41" s="29" t="s">
        <v>1216</v>
      </c>
      <c r="R41" s="29" t="str">
        <f>'Courses &amp; Programmes'!L41</f>
        <v>Implicit</v>
      </c>
      <c r="S41" s="29" t="str">
        <f t="shared" si="15"/>
        <v>No</v>
      </c>
      <c r="T41" s="29" t="str">
        <f t="shared" si="1"/>
        <v>Yes</v>
      </c>
      <c r="U41" s="29" t="str">
        <f>'Courses &amp; Programmes'!N41</f>
        <v>Non-formal / Informal Education; Professional Learning</v>
      </c>
      <c r="V41" s="29" t="str">
        <f>"No"</f>
        <v>No</v>
      </c>
      <c r="W41" s="29" t="str">
        <f>'Courses &amp; Programmes'!F41</f>
        <v>In-person</v>
      </c>
      <c r="X41" s="29" t="str">
        <f>'Courses &amp; Programmes'!V41</f>
        <v>Seasonal</v>
      </c>
      <c r="Y41" s="29" t="str">
        <f>'Courses &amp; Programmes'!U41</f>
        <v>Partially verified</v>
      </c>
      <c r="Z41" s="29" t="str">
        <f>'Courses &amp; Programmes'!T41</f>
        <v>Email</v>
      </c>
      <c r="AA41" s="29" t="s">
        <v>1637</v>
      </c>
      <c r="AB41" s="29" t="s">
        <v>53</v>
      </c>
      <c r="AC41" s="29" t="s">
        <v>1113</v>
      </c>
      <c r="AD41" s="30">
        <f>'Courses &amp; Programmes'!W41</f>
        <v>46232</v>
      </c>
      <c r="AE41" s="29" t="str">
        <f t="shared" si="3"/>
        <v>Yes</v>
      </c>
      <c r="AF41" s="29" t="str">
        <f t="shared" si="4"/>
        <v>No</v>
      </c>
      <c r="AG41" s="29" t="str">
        <f t="shared" si="5"/>
        <v>Not applicable</v>
      </c>
      <c r="AH41" s="29" t="str">
        <f t="shared" si="6"/>
        <v>Not applicable</v>
      </c>
      <c r="AI41" s="29" t="str">
        <f t="shared" si="7"/>
        <v>No</v>
      </c>
      <c r="AJ41" s="29" t="str">
        <f t="shared" si="8"/>
        <v>Yes</v>
      </c>
      <c r="AK41" s="29" t="str">
        <f t="shared" si="9"/>
        <v>No</v>
      </c>
      <c r="AL41" s="29" t="str">
        <f t="shared" si="10"/>
        <v>No</v>
      </c>
      <c r="AM41" s="29" t="str">
        <f t="shared" si="11"/>
        <v>No</v>
      </c>
      <c r="AN41" s="29" t="s">
        <v>336</v>
      </c>
      <c r="AO41" s="11"/>
      <c r="AP41" s="25"/>
      <c r="AQ41" s="25"/>
      <c r="AR41" s="11"/>
      <c r="AS41" s="11"/>
      <c r="AT41" s="11"/>
      <c r="AU41" s="11"/>
      <c r="AV41" s="11"/>
      <c r="AW41" s="11"/>
      <c r="AX41" s="11"/>
      <c r="AY41" s="11"/>
    </row>
    <row r="42" spans="1:51" s="10" customFormat="1" ht="63" customHeight="1" x14ac:dyDescent="0.2">
      <c r="A42" s="28" t="str">
        <f>'Courses &amp; Programmes'!B42</f>
        <v>IKC3 Micro-courses</v>
      </c>
      <c r="B42" s="29" t="s">
        <v>1671</v>
      </c>
      <c r="C42" s="29" t="s">
        <v>1608</v>
      </c>
      <c r="D42" s="29" t="s">
        <v>1609</v>
      </c>
      <c r="E42" s="29" t="str">
        <f>'Courses &amp; Programmes'!C42</f>
        <v>IKC3 / CBEC</v>
      </c>
      <c r="F42" s="29" t="s">
        <v>1639</v>
      </c>
      <c r="G42" s="29" t="s">
        <v>1610</v>
      </c>
      <c r="H42" s="29" t="s">
        <v>1611</v>
      </c>
      <c r="I42" s="29" t="s">
        <v>1612</v>
      </c>
      <c r="J42" s="29" t="s">
        <v>1623</v>
      </c>
      <c r="K42" s="29" t="str">
        <f>'Courses &amp; Programmes'!E42</f>
        <v>Ireland – national</v>
      </c>
      <c r="L42" s="29" t="str">
        <f>'Courses &amp; Programmes'!O42</f>
        <v>No</v>
      </c>
      <c r="M42" s="29" t="str">
        <f>'Courses &amp; Programmes'!P42</f>
        <v>No</v>
      </c>
      <c r="N42" s="29" t="str">
        <f>'Courses &amp; Programmes'!Q42</f>
        <v>No</v>
      </c>
      <c r="O42" s="29" t="str">
        <f>'Courses &amp; Programmes'!R42</f>
        <v>Yes</v>
      </c>
      <c r="P42" s="29" t="s">
        <v>37</v>
      </c>
      <c r="Q42" s="29" t="s">
        <v>1216</v>
      </c>
      <c r="R42" s="29" t="str">
        <f>'Courses &amp; Programmes'!L42</f>
        <v>Explicit</v>
      </c>
      <c r="S42" s="29" t="str">
        <f t="shared" si="15"/>
        <v>No</v>
      </c>
      <c r="T42" s="29" t="str">
        <f t="shared" si="1"/>
        <v>Yes</v>
      </c>
      <c r="U42" s="29" t="str">
        <f>'Courses &amp; Programmes'!N42</f>
        <v>Higher Education; Professional Learning</v>
      </c>
      <c r="V42" s="29" t="str">
        <f>"Yes"</f>
        <v>Yes</v>
      </c>
      <c r="W42" s="29" t="str">
        <f>'Courses &amp; Programmes'!F42</f>
        <v>Online</v>
      </c>
      <c r="X42" s="29" t="str">
        <f>'Courses &amp; Programmes'!V42</f>
        <v>Active</v>
      </c>
      <c r="Y42" s="29" t="str">
        <f>'Courses &amp; Programmes'!U42</f>
        <v>Partially verified</v>
      </c>
      <c r="Z42" s="29" t="str">
        <f>'Courses &amp; Programmes'!T42</f>
        <v>Email</v>
      </c>
      <c r="AA42" s="29" t="s">
        <v>1637</v>
      </c>
      <c r="AB42" s="29" t="s">
        <v>53</v>
      </c>
      <c r="AC42" s="29" t="s">
        <v>1113</v>
      </c>
      <c r="AD42" s="30">
        <f>'Courses &amp; Programmes'!W42</f>
        <v>46232</v>
      </c>
      <c r="AE42" s="29" t="str">
        <f t="shared" si="3"/>
        <v>Yes</v>
      </c>
      <c r="AF42" s="29" t="str">
        <f t="shared" si="4"/>
        <v>No</v>
      </c>
      <c r="AG42" s="29" t="str">
        <f t="shared" si="5"/>
        <v>Not applicable</v>
      </c>
      <c r="AH42" s="29" t="str">
        <f t="shared" si="6"/>
        <v>Not applicable</v>
      </c>
      <c r="AI42" s="29" t="str">
        <f t="shared" si="7"/>
        <v>Yes</v>
      </c>
      <c r="AJ42" s="29" t="str">
        <f t="shared" si="8"/>
        <v>No</v>
      </c>
      <c r="AK42" s="29" t="str">
        <f t="shared" si="9"/>
        <v>Yes</v>
      </c>
      <c r="AL42" s="29" t="str">
        <f t="shared" si="10"/>
        <v>Yes</v>
      </c>
      <c r="AM42" s="29" t="str">
        <f t="shared" si="11"/>
        <v>No</v>
      </c>
      <c r="AN42" s="29" t="s">
        <v>345</v>
      </c>
      <c r="AO42" s="11"/>
      <c r="AP42" s="25"/>
      <c r="AQ42" s="25"/>
      <c r="AR42" s="11"/>
      <c r="AS42" s="11"/>
      <c r="AT42" s="11"/>
      <c r="AU42" s="11"/>
      <c r="AV42" s="11"/>
      <c r="AW42" s="11"/>
      <c r="AX42" s="11"/>
      <c r="AY42" s="11"/>
    </row>
    <row r="43" spans="1:51" s="10" customFormat="1" ht="63" customHeight="1" x14ac:dyDescent="0.2">
      <c r="A43" s="28" t="str">
        <f>'Courses &amp; Programmes'!B43</f>
        <v>MEngSc in Food Engineering</v>
      </c>
      <c r="B43" s="29" t="s">
        <v>1672</v>
      </c>
      <c r="C43" s="29" t="s">
        <v>1608</v>
      </c>
      <c r="D43" s="29" t="s">
        <v>1609</v>
      </c>
      <c r="E43" s="29" t="str">
        <f>'Courses &amp; Programmes'!C43</f>
        <v>University College Dublin</v>
      </c>
      <c r="F43" s="29" t="s">
        <v>260</v>
      </c>
      <c r="G43" s="29" t="s">
        <v>1610</v>
      </c>
      <c r="H43" s="29" t="s">
        <v>1611</v>
      </c>
      <c r="I43" s="29" t="s">
        <v>1612</v>
      </c>
      <c r="J43" s="29" t="s">
        <v>1613</v>
      </c>
      <c r="K43" s="29" t="str">
        <f>'Courses &amp; Programmes'!E43</f>
        <v>Dublin</v>
      </c>
      <c r="L43" s="29" t="str">
        <f>'Courses &amp; Programmes'!O43</f>
        <v>No</v>
      </c>
      <c r="M43" s="29" t="str">
        <f>'Courses &amp; Programmes'!P43</f>
        <v>No</v>
      </c>
      <c r="N43" s="29" t="str">
        <f>'Courses &amp; Programmes'!Q43</f>
        <v>No</v>
      </c>
      <c r="O43" s="29" t="str">
        <f>'Courses &amp; Programmes'!R43</f>
        <v>Yes</v>
      </c>
      <c r="P43" s="29" t="s">
        <v>36</v>
      </c>
      <c r="Q43" s="29" t="s">
        <v>907</v>
      </c>
      <c r="R43" s="29" t="str">
        <f>'Courses &amp; Programmes'!L43</f>
        <v>Implicit</v>
      </c>
      <c r="S43" s="29" t="str">
        <f t="shared" si="15"/>
        <v>No</v>
      </c>
      <c r="T43" s="29" t="str">
        <f t="shared" si="1"/>
        <v>Yes</v>
      </c>
      <c r="U43" s="29" t="str">
        <f>'Courses &amp; Programmes'!N43</f>
        <v>Higher Education</v>
      </c>
      <c r="V43" s="29" t="str">
        <f>"Yes"</f>
        <v>Yes</v>
      </c>
      <c r="W43" s="29" t="str">
        <f>'Courses &amp; Programmes'!F43</f>
        <v>In-person</v>
      </c>
      <c r="X43" s="29" t="str">
        <f>'Courses &amp; Programmes'!V43</f>
        <v>Active</v>
      </c>
      <c r="Y43" s="29" t="str">
        <f>'Courses &amp; Programmes'!U43</f>
        <v>Official website verified</v>
      </c>
      <c r="Z43" s="29" t="str">
        <f>'Courses &amp; Programmes'!T43</f>
        <v>Email</v>
      </c>
      <c r="AA43" s="29" t="s">
        <v>1614</v>
      </c>
      <c r="AB43" s="29" t="s">
        <v>53</v>
      </c>
      <c r="AC43" s="29" t="s">
        <v>1113</v>
      </c>
      <c r="AD43" s="30">
        <f>'Courses &amp; Programmes'!W43</f>
        <v>46232</v>
      </c>
      <c r="AE43" s="29" t="str">
        <f t="shared" si="3"/>
        <v>Yes</v>
      </c>
      <c r="AF43" s="29" t="str">
        <f t="shared" si="4"/>
        <v>Yes</v>
      </c>
      <c r="AG43" s="29" t="str">
        <f t="shared" si="5"/>
        <v>Yes</v>
      </c>
      <c r="AH43" s="29" t="str">
        <f t="shared" si="6"/>
        <v>Yes</v>
      </c>
      <c r="AI43" s="29" t="str">
        <f t="shared" si="7"/>
        <v>Yes</v>
      </c>
      <c r="AJ43" s="29" t="str">
        <f t="shared" si="8"/>
        <v>No</v>
      </c>
      <c r="AK43" s="29" t="str">
        <f t="shared" si="9"/>
        <v>No</v>
      </c>
      <c r="AL43" s="29" t="str">
        <f t="shared" si="10"/>
        <v>No</v>
      </c>
      <c r="AM43" s="29" t="str">
        <f t="shared" si="11"/>
        <v>No</v>
      </c>
      <c r="AN43" s="29" t="s">
        <v>349</v>
      </c>
      <c r="AO43" s="11"/>
      <c r="AP43" s="25"/>
      <c r="AQ43" s="25"/>
      <c r="AR43" s="11"/>
      <c r="AS43" s="11"/>
      <c r="AT43" s="11"/>
      <c r="AU43" s="11"/>
      <c r="AV43" s="11"/>
      <c r="AW43" s="11"/>
      <c r="AX43" s="11"/>
      <c r="AY43" s="11"/>
    </row>
    <row r="44" spans="1:51" s="10" customFormat="1" ht="63" customHeight="1" x14ac:dyDescent="0.2">
      <c r="A44" s="28" t="str">
        <f>'Courses &amp; Programmes'!B44</f>
        <v>MSc in Sustainable Energy &amp; Green Technologies</v>
      </c>
      <c r="B44" s="29" t="s">
        <v>1673</v>
      </c>
      <c r="C44" s="29" t="s">
        <v>1608</v>
      </c>
      <c r="D44" s="29" t="s">
        <v>1609</v>
      </c>
      <c r="E44" s="29" t="str">
        <f>'Courses &amp; Programmes'!C44</f>
        <v>University College Dublin</v>
      </c>
      <c r="F44" s="29" t="s">
        <v>260</v>
      </c>
      <c r="G44" s="29" t="s">
        <v>1610</v>
      </c>
      <c r="H44" s="29" t="s">
        <v>1611</v>
      </c>
      <c r="I44" s="29" t="s">
        <v>1612</v>
      </c>
      <c r="J44" s="29" t="s">
        <v>1613</v>
      </c>
      <c r="K44" s="29" t="str">
        <f>'Courses &amp; Programmes'!E44</f>
        <v>Dublin</v>
      </c>
      <c r="L44" s="29" t="str">
        <f>'Courses &amp; Programmes'!O44</f>
        <v>No</v>
      </c>
      <c r="M44" s="29" t="str">
        <f>'Courses &amp; Programmes'!P44</f>
        <v>No</v>
      </c>
      <c r="N44" s="29" t="str">
        <f>'Courses &amp; Programmes'!Q44</f>
        <v>No</v>
      </c>
      <c r="O44" s="29" t="str">
        <f>'Courses &amp; Programmes'!R44</f>
        <v>Yes</v>
      </c>
      <c r="P44" s="29" t="s">
        <v>36</v>
      </c>
      <c r="Q44" s="29" t="s">
        <v>907</v>
      </c>
      <c r="R44" s="29" t="str">
        <f>'Courses &amp; Programmes'!L44</f>
        <v>Adjacent</v>
      </c>
      <c r="S44" s="29" t="str">
        <f t="shared" si="15"/>
        <v>No</v>
      </c>
      <c r="T44" s="29" t="str">
        <f t="shared" si="1"/>
        <v>Yes</v>
      </c>
      <c r="U44" s="29" t="str">
        <f>'Courses &amp; Programmes'!N44</f>
        <v>Higher Education</v>
      </c>
      <c r="V44" s="29" t="str">
        <f>"Yes"</f>
        <v>Yes</v>
      </c>
      <c r="W44" s="29" t="str">
        <f>'Courses &amp; Programmes'!F44</f>
        <v>In-person</v>
      </c>
      <c r="X44" s="29" t="str">
        <f>'Courses &amp; Programmes'!V44</f>
        <v>Active</v>
      </c>
      <c r="Y44" s="29" t="str">
        <f>'Courses &amp; Programmes'!U44</f>
        <v>Official website verified</v>
      </c>
      <c r="Z44" s="29" t="str">
        <f>'Courses &amp; Programmes'!T44</f>
        <v>Email</v>
      </c>
      <c r="AA44" s="29" t="s">
        <v>1614</v>
      </c>
      <c r="AB44" s="29" t="s">
        <v>53</v>
      </c>
      <c r="AC44" s="29" t="s">
        <v>1113</v>
      </c>
      <c r="AD44" s="30">
        <f>'Courses &amp; Programmes'!W44</f>
        <v>46232</v>
      </c>
      <c r="AE44" s="29" t="str">
        <f t="shared" si="3"/>
        <v>Yes</v>
      </c>
      <c r="AF44" s="29" t="str">
        <f t="shared" si="4"/>
        <v>Yes</v>
      </c>
      <c r="AG44" s="29" t="str">
        <f t="shared" si="5"/>
        <v>Yes</v>
      </c>
      <c r="AH44" s="29" t="str">
        <f t="shared" si="6"/>
        <v>Yes</v>
      </c>
      <c r="AI44" s="29" t="str">
        <f t="shared" si="7"/>
        <v>Yes</v>
      </c>
      <c r="AJ44" s="29" t="str">
        <f t="shared" si="8"/>
        <v>No</v>
      </c>
      <c r="AK44" s="29" t="str">
        <f t="shared" si="9"/>
        <v>No</v>
      </c>
      <c r="AL44" s="29" t="str">
        <f t="shared" si="10"/>
        <v>No</v>
      </c>
      <c r="AM44" s="29" t="str">
        <f t="shared" si="11"/>
        <v>No</v>
      </c>
      <c r="AN44" s="29" t="s">
        <v>352</v>
      </c>
      <c r="AO44" s="11"/>
      <c r="AP44" s="25"/>
      <c r="AQ44" s="25"/>
      <c r="AR44" s="11"/>
      <c r="AS44" s="11"/>
      <c r="AT44" s="11"/>
      <c r="AU44" s="11"/>
      <c r="AV44" s="11"/>
      <c r="AW44" s="11"/>
      <c r="AX44" s="11"/>
      <c r="AY44" s="11"/>
    </row>
    <row r="45" spans="1:51" s="10" customFormat="1" ht="63" customHeight="1" x14ac:dyDescent="0.2">
      <c r="A45" s="28" t="str">
        <f>'Courses &amp; Programmes'!B45</f>
        <v>MSc in Environmental Technology</v>
      </c>
      <c r="B45" s="29" t="s">
        <v>1674</v>
      </c>
      <c r="C45" s="29" t="s">
        <v>1608</v>
      </c>
      <c r="D45" s="29" t="s">
        <v>1609</v>
      </c>
      <c r="E45" s="29" t="str">
        <f>'Courses &amp; Programmes'!C45</f>
        <v>University College Dublin</v>
      </c>
      <c r="F45" s="29" t="s">
        <v>260</v>
      </c>
      <c r="G45" s="29" t="s">
        <v>1610</v>
      </c>
      <c r="H45" s="29" t="s">
        <v>1611</v>
      </c>
      <c r="I45" s="29" t="s">
        <v>1612</v>
      </c>
      <c r="J45" s="29" t="s">
        <v>1613</v>
      </c>
      <c r="K45" s="29" t="str">
        <f>'Courses &amp; Programmes'!E45</f>
        <v>Dublin</v>
      </c>
      <c r="L45" s="29" t="str">
        <f>'Courses &amp; Programmes'!O45</f>
        <v>No</v>
      </c>
      <c r="M45" s="29" t="str">
        <f>'Courses &amp; Programmes'!P45</f>
        <v>No</v>
      </c>
      <c r="N45" s="29" t="str">
        <f>'Courses &amp; Programmes'!Q45</f>
        <v>No</v>
      </c>
      <c r="O45" s="29" t="str">
        <f>'Courses &amp; Programmes'!R45</f>
        <v>Yes</v>
      </c>
      <c r="P45" s="29" t="s">
        <v>36</v>
      </c>
      <c r="Q45" s="29" t="s">
        <v>907</v>
      </c>
      <c r="R45" s="29" t="str">
        <f>'Courses &amp; Programmes'!L45</f>
        <v>Adjacent</v>
      </c>
      <c r="S45" s="29" t="str">
        <f t="shared" si="15"/>
        <v>No</v>
      </c>
      <c r="T45" s="29" t="str">
        <f t="shared" si="1"/>
        <v>Yes</v>
      </c>
      <c r="U45" s="29" t="str">
        <f>'Courses &amp; Programmes'!N45</f>
        <v>Higher Education</v>
      </c>
      <c r="V45" s="29" t="str">
        <f>"Yes"</f>
        <v>Yes</v>
      </c>
      <c r="W45" s="29" t="str">
        <f>'Courses &amp; Programmes'!F45</f>
        <v>In-person</v>
      </c>
      <c r="X45" s="29" t="str">
        <f>'Courses &amp; Programmes'!V45</f>
        <v>Active</v>
      </c>
      <c r="Y45" s="29" t="str">
        <f>'Courses &amp; Programmes'!U45</f>
        <v>Official website verified</v>
      </c>
      <c r="Z45" s="29" t="str">
        <f>'Courses &amp; Programmes'!T45</f>
        <v>Email</v>
      </c>
      <c r="AA45" s="29" t="s">
        <v>1614</v>
      </c>
      <c r="AB45" s="29" t="s">
        <v>53</v>
      </c>
      <c r="AC45" s="29" t="s">
        <v>1113</v>
      </c>
      <c r="AD45" s="30">
        <f>'Courses &amp; Programmes'!W45</f>
        <v>46232</v>
      </c>
      <c r="AE45" s="29" t="str">
        <f t="shared" si="3"/>
        <v>Yes</v>
      </c>
      <c r="AF45" s="29" t="str">
        <f t="shared" si="4"/>
        <v>Yes</v>
      </c>
      <c r="AG45" s="29" t="str">
        <f t="shared" si="5"/>
        <v>Yes</v>
      </c>
      <c r="AH45" s="29" t="str">
        <f t="shared" si="6"/>
        <v>Yes</v>
      </c>
      <c r="AI45" s="29" t="str">
        <f t="shared" si="7"/>
        <v>Yes</v>
      </c>
      <c r="AJ45" s="29" t="str">
        <f t="shared" si="8"/>
        <v>No</v>
      </c>
      <c r="AK45" s="29" t="str">
        <f t="shared" si="9"/>
        <v>No</v>
      </c>
      <c r="AL45" s="29" t="str">
        <f t="shared" si="10"/>
        <v>No</v>
      </c>
      <c r="AM45" s="29" t="str">
        <f t="shared" si="11"/>
        <v>No</v>
      </c>
      <c r="AN45" s="29" t="s">
        <v>355</v>
      </c>
      <c r="AO45" s="11"/>
      <c r="AP45" s="25"/>
      <c r="AQ45" s="25"/>
      <c r="AR45" s="11"/>
      <c r="AS45" s="11"/>
      <c r="AT45" s="11"/>
      <c r="AU45" s="11"/>
      <c r="AV45" s="11"/>
      <c r="AW45" s="11"/>
      <c r="AX45" s="11"/>
      <c r="AY45" s="11"/>
    </row>
    <row r="46" spans="1:51" s="10" customFormat="1" ht="63" customHeight="1" x14ac:dyDescent="0.2">
      <c r="A46" s="28" t="str">
        <f>'Courses &amp; Programmes'!B46</f>
        <v>System Leaders for Nature Education</v>
      </c>
      <c r="B46" s="29" t="s">
        <v>1675</v>
      </c>
      <c r="C46" s="29" t="s">
        <v>1608</v>
      </c>
      <c r="D46" s="29" t="s">
        <v>1609</v>
      </c>
      <c r="E46" s="29" t="str">
        <f>'Courses &amp; Programmes'!C46</f>
        <v>Irish Schools Sustainability Network / Wildacres</v>
      </c>
      <c r="F46" s="29" t="s">
        <v>1676</v>
      </c>
      <c r="G46" s="29" t="s">
        <v>1610</v>
      </c>
      <c r="H46" s="29" t="s">
        <v>1611</v>
      </c>
      <c r="I46" s="29" t="s">
        <v>1612</v>
      </c>
      <c r="J46" s="29" t="s">
        <v>1623</v>
      </c>
      <c r="K46" s="29" t="str">
        <f>'Courses &amp; Programmes'!E46</f>
        <v>Ireland – national</v>
      </c>
      <c r="L46" s="29" t="str">
        <f>'Courses &amp; Programmes'!O46</f>
        <v>No</v>
      </c>
      <c r="M46" s="29" t="str">
        <f>'Courses &amp; Programmes'!P46</f>
        <v>No</v>
      </c>
      <c r="N46" s="29" t="str">
        <f>'Courses &amp; Programmes'!Q46</f>
        <v>No</v>
      </c>
      <c r="O46" s="29" t="str">
        <f>'Courses &amp; Programmes'!R46</f>
        <v>No</v>
      </c>
      <c r="P46" s="29" t="s">
        <v>37</v>
      </c>
      <c r="Q46" s="29" t="s">
        <v>1216</v>
      </c>
      <c r="R46" s="29" t="str">
        <f>'Courses &amp; Programmes'!L46</f>
        <v>Adjacent</v>
      </c>
      <c r="S46" s="29" t="str">
        <f>"Yes"</f>
        <v>Yes</v>
      </c>
      <c r="T46" s="29" t="str">
        <f t="shared" si="1"/>
        <v>Yes</v>
      </c>
      <c r="U46" s="29" t="str">
        <f>'Courses &amp; Programmes'!N46</f>
        <v>Teacher CPD / Professional Learning</v>
      </c>
      <c r="V46" s="29" t="str">
        <f>"No"</f>
        <v>No</v>
      </c>
      <c r="W46" s="29" t="str">
        <f>'Courses &amp; Programmes'!F46</f>
        <v>Not stated</v>
      </c>
      <c r="X46" s="29" t="str">
        <f>'Courses &amp; Programmes'!V46</f>
        <v>Unknown</v>
      </c>
      <c r="Y46" s="29" t="str">
        <f>'Courses &amp; Programmes'!U46</f>
        <v>Awaiting verification</v>
      </c>
      <c r="Z46" s="29" t="str">
        <f>'Courses &amp; Programmes'!T46</f>
        <v>Email</v>
      </c>
      <c r="AA46" s="29" t="s">
        <v>1668</v>
      </c>
      <c r="AB46" s="29" t="s">
        <v>53</v>
      </c>
      <c r="AC46" s="29" t="s">
        <v>1113</v>
      </c>
      <c r="AD46" s="30">
        <f>'Courses &amp; Programmes'!W46</f>
        <v>46232</v>
      </c>
      <c r="AE46" s="29" t="str">
        <f t="shared" si="3"/>
        <v>No</v>
      </c>
      <c r="AF46" s="29" t="str">
        <f t="shared" si="4"/>
        <v>No</v>
      </c>
      <c r="AG46" s="29" t="str">
        <f t="shared" si="5"/>
        <v>Not applicable</v>
      </c>
      <c r="AH46" s="29" t="str">
        <f t="shared" si="6"/>
        <v>Not applicable</v>
      </c>
      <c r="AI46" s="29" t="str">
        <f t="shared" si="7"/>
        <v>No</v>
      </c>
      <c r="AJ46" s="29" t="str">
        <f t="shared" si="8"/>
        <v>No</v>
      </c>
      <c r="AK46" s="29" t="str">
        <f t="shared" si="9"/>
        <v>No</v>
      </c>
      <c r="AL46" s="29" t="str">
        <f t="shared" si="10"/>
        <v>No</v>
      </c>
      <c r="AM46" s="29" t="str">
        <f t="shared" si="11"/>
        <v>No</v>
      </c>
      <c r="AN46" s="29" t="s">
        <v>362</v>
      </c>
      <c r="AO46" s="11"/>
      <c r="AP46" s="25"/>
      <c r="AQ46" s="25"/>
      <c r="AR46" s="11"/>
      <c r="AS46" s="11"/>
      <c r="AT46" s="11"/>
      <c r="AU46" s="11"/>
      <c r="AV46" s="11"/>
      <c r="AW46" s="11"/>
      <c r="AX46" s="11"/>
      <c r="AY46" s="11"/>
    </row>
    <row r="47" spans="1:51" s="10" customFormat="1" ht="63" customHeight="1" x14ac:dyDescent="0.2">
      <c r="A47" s="28" t="str">
        <f>'Courses &amp; Programmes'!B47</f>
        <v>Leave No Trace Ireland Awareness Course</v>
      </c>
      <c r="B47" s="29" t="s">
        <v>1677</v>
      </c>
      <c r="C47" s="29" t="s">
        <v>1608</v>
      </c>
      <c r="D47" s="29" t="s">
        <v>1609</v>
      </c>
      <c r="E47" s="29" t="str">
        <f>'Courses &amp; Programmes'!C47</f>
        <v>Leave No Trace Ireland</v>
      </c>
      <c r="F47" s="29" t="s">
        <v>1621</v>
      </c>
      <c r="G47" s="29" t="s">
        <v>1610</v>
      </c>
      <c r="H47" s="29" t="s">
        <v>1611</v>
      </c>
      <c r="I47" s="29" t="s">
        <v>1612</v>
      </c>
      <c r="J47" s="29" t="s">
        <v>1623</v>
      </c>
      <c r="K47" s="29" t="str">
        <f>'Courses &amp; Programmes'!E47</f>
        <v>Ireland – national</v>
      </c>
      <c r="L47" s="29" t="str">
        <f>'Courses &amp; Programmes'!O47</f>
        <v>No</v>
      </c>
      <c r="M47" s="29" t="str">
        <f>'Courses &amp; Programmes'!P47</f>
        <v>No</v>
      </c>
      <c r="N47" s="29" t="str">
        <f>'Courses &amp; Programmes'!Q47</f>
        <v>No</v>
      </c>
      <c r="O47" s="29" t="str">
        <f>'Courses &amp; Programmes'!R47</f>
        <v>No</v>
      </c>
      <c r="P47" s="29" t="s">
        <v>37</v>
      </c>
      <c r="Q47" s="29" t="s">
        <v>1216</v>
      </c>
      <c r="R47" s="29" t="str">
        <f>'Courses &amp; Programmes'!L47</f>
        <v>Adjacent</v>
      </c>
      <c r="S47" s="29" t="str">
        <f t="shared" ref="S47:S55" si="16">"No"</f>
        <v>No</v>
      </c>
      <c r="T47" s="29" t="str">
        <f t="shared" si="1"/>
        <v>Yes</v>
      </c>
      <c r="U47" s="29" t="str">
        <f>'Courses &amp; Programmes'!N47</f>
        <v>Non-formal / Informal Education; Professional Learning</v>
      </c>
      <c r="V47" s="29" t="str">
        <f>"Unknown"</f>
        <v>Unknown</v>
      </c>
      <c r="W47" s="29" t="str">
        <f>'Courses &amp; Programmes'!F47</f>
        <v>In-person</v>
      </c>
      <c r="X47" s="29" t="str">
        <f>'Courses &amp; Programmes'!V47</f>
        <v>Active</v>
      </c>
      <c r="Y47" s="29" t="str">
        <f>'Courses &amp; Programmes'!U47</f>
        <v>Provider validated</v>
      </c>
      <c r="Z47" s="29" t="str">
        <f>'Courses &amp; Programmes'!T47</f>
        <v>MS Forms</v>
      </c>
      <c r="AA47" s="29" t="s">
        <v>1614</v>
      </c>
      <c r="AB47" s="29" t="s">
        <v>1678</v>
      </c>
      <c r="AC47" s="29" t="s">
        <v>1113</v>
      </c>
      <c r="AD47" s="30">
        <f>'Courses &amp; Programmes'!W47</f>
        <v>46232</v>
      </c>
      <c r="AE47" s="29" t="str">
        <f t="shared" si="3"/>
        <v>Yes</v>
      </c>
      <c r="AF47" s="29" t="str">
        <f t="shared" si="4"/>
        <v>Yes</v>
      </c>
      <c r="AG47" s="29" t="str">
        <f t="shared" si="5"/>
        <v>Yes</v>
      </c>
      <c r="AH47" s="29" t="str">
        <f t="shared" si="6"/>
        <v>No</v>
      </c>
      <c r="AI47" s="29" t="str">
        <f t="shared" si="7"/>
        <v>No</v>
      </c>
      <c r="AJ47" s="29" t="str">
        <f t="shared" si="8"/>
        <v>Yes</v>
      </c>
      <c r="AK47" s="29" t="str">
        <f t="shared" si="9"/>
        <v>No</v>
      </c>
      <c r="AL47" s="29" t="str">
        <f t="shared" si="10"/>
        <v>No</v>
      </c>
      <c r="AM47" s="29" t="str">
        <f t="shared" si="11"/>
        <v>No</v>
      </c>
      <c r="AN47" s="29" t="s">
        <v>372</v>
      </c>
      <c r="AO47" s="11"/>
      <c r="AP47" s="25"/>
      <c r="AQ47" s="25"/>
      <c r="AR47" s="11"/>
      <c r="AS47" s="11"/>
      <c r="AT47" s="11"/>
      <c r="AU47" s="11"/>
      <c r="AV47" s="11"/>
      <c r="AW47" s="11"/>
      <c r="AX47" s="11"/>
      <c r="AY47" s="11"/>
    </row>
    <row r="48" spans="1:51" s="10" customFormat="1" ht="63" customHeight="1" x14ac:dyDescent="0.2">
      <c r="A48" s="28" t="str">
        <f>'Courses &amp; Programmes'!B48</f>
        <v>STEAMing through Biodiversity and Dark Skies</v>
      </c>
      <c r="B48" s="29" t="s">
        <v>1679</v>
      </c>
      <c r="C48" s="29" t="s">
        <v>1608</v>
      </c>
      <c r="D48" s="29" t="s">
        <v>1609</v>
      </c>
      <c r="E48" s="29" t="str">
        <f>'Courses &amp; Programmes'!C48</f>
        <v>Dark Sky Ireland / TeachNet / Research Ireland</v>
      </c>
      <c r="F48" s="29" t="s">
        <v>1629</v>
      </c>
      <c r="G48" s="29" t="s">
        <v>1610</v>
      </c>
      <c r="H48" s="29" t="s">
        <v>1611</v>
      </c>
      <c r="I48" s="29" t="s">
        <v>1612</v>
      </c>
      <c r="J48" s="29" t="s">
        <v>1623</v>
      </c>
      <c r="K48" s="29" t="str">
        <f>'Courses &amp; Programmes'!E48</f>
        <v>Ireland – national</v>
      </c>
      <c r="L48" s="29" t="str">
        <f>'Courses &amp; Programmes'!O48</f>
        <v>No</v>
      </c>
      <c r="M48" s="29" t="str">
        <f>'Courses &amp; Programmes'!P48</f>
        <v>Yes</v>
      </c>
      <c r="N48" s="29" t="str">
        <f>'Courses &amp; Programmes'!Q48</f>
        <v>No</v>
      </c>
      <c r="O48" s="29" t="str">
        <f>'Courses &amp; Programmes'!R48</f>
        <v>No</v>
      </c>
      <c r="P48" s="29" t="s">
        <v>37</v>
      </c>
      <c r="Q48" s="29" t="s">
        <v>1216</v>
      </c>
      <c r="R48" s="29" t="str">
        <f>'Courses &amp; Programmes'!L48</f>
        <v>Adjacent</v>
      </c>
      <c r="S48" s="29" t="str">
        <f t="shared" si="16"/>
        <v>No</v>
      </c>
      <c r="T48" s="29" t="str">
        <f t="shared" si="1"/>
        <v>Yes</v>
      </c>
      <c r="U48" s="29" t="str">
        <f>'Courses &amp; Programmes'!N48</f>
        <v>Primary Curriculum; Teacher CPD / Professional Learning</v>
      </c>
      <c r="V48" s="29" t="str">
        <f>"Yes"</f>
        <v>Yes</v>
      </c>
      <c r="W48" s="29" t="str">
        <f>'Courses &amp; Programmes'!F48</f>
        <v>Online</v>
      </c>
      <c r="X48" s="29" t="str">
        <f>'Courses &amp; Programmes'!V48</f>
        <v>Seasonal</v>
      </c>
      <c r="Y48" s="29" t="str">
        <f>'Courses &amp; Programmes'!U48</f>
        <v>Provider validated</v>
      </c>
      <c r="Z48" s="29" t="str">
        <f>'Courses &amp; Programmes'!T48</f>
        <v>MS Forms</v>
      </c>
      <c r="AA48" s="29" t="s">
        <v>1614</v>
      </c>
      <c r="AB48" s="29" t="s">
        <v>1678</v>
      </c>
      <c r="AC48" s="29" t="s">
        <v>1113</v>
      </c>
      <c r="AD48" s="30">
        <f>'Courses &amp; Programmes'!W48</f>
        <v>46232</v>
      </c>
      <c r="AE48" s="29" t="str">
        <f t="shared" si="3"/>
        <v>Yes</v>
      </c>
      <c r="AF48" s="29" t="str">
        <f t="shared" si="4"/>
        <v>Yes</v>
      </c>
      <c r="AG48" s="29" t="str">
        <f t="shared" si="5"/>
        <v>Yes</v>
      </c>
      <c r="AH48" s="29" t="str">
        <f t="shared" si="6"/>
        <v>No</v>
      </c>
      <c r="AI48" s="29" t="str">
        <f t="shared" si="7"/>
        <v>Yes</v>
      </c>
      <c r="AJ48" s="29" t="str">
        <f t="shared" si="8"/>
        <v>No</v>
      </c>
      <c r="AK48" s="29" t="str">
        <f t="shared" si="9"/>
        <v>Yes</v>
      </c>
      <c r="AL48" s="29" t="str">
        <f t="shared" si="10"/>
        <v>No</v>
      </c>
      <c r="AM48" s="29" t="str">
        <f t="shared" si="11"/>
        <v>No</v>
      </c>
      <c r="AN48" s="29" t="s">
        <v>379</v>
      </c>
      <c r="AO48" s="11"/>
      <c r="AP48" s="25"/>
      <c r="AQ48" s="25"/>
      <c r="AR48" s="11"/>
      <c r="AS48" s="11"/>
      <c r="AT48" s="11"/>
      <c r="AU48" s="11"/>
      <c r="AV48" s="11"/>
      <c r="AW48" s="11"/>
      <c r="AX48" s="11"/>
      <c r="AY48" s="11"/>
    </row>
    <row r="49" spans="1:51" s="10" customFormat="1" ht="63" customHeight="1" x14ac:dyDescent="0.2">
      <c r="A49" s="28" t="str">
        <f>'Courses &amp; Programmes'!B49</f>
        <v>MSc in Circular Economy Leadership for the Built Environment</v>
      </c>
      <c r="B49" s="29" t="s">
        <v>1680</v>
      </c>
      <c r="C49" s="29" t="s">
        <v>1608</v>
      </c>
      <c r="D49" s="29" t="s">
        <v>1609</v>
      </c>
      <c r="E49" s="29" t="str">
        <f>'Courses &amp; Programmes'!C49</f>
        <v>Atlantic Technological University</v>
      </c>
      <c r="F49" s="29" t="s">
        <v>260</v>
      </c>
      <c r="G49" s="29" t="s">
        <v>1610</v>
      </c>
      <c r="H49" s="29" t="s">
        <v>1611</v>
      </c>
      <c r="I49" s="29" t="s">
        <v>1612</v>
      </c>
      <c r="J49" s="29" t="s">
        <v>1623</v>
      </c>
      <c r="K49" s="29" t="str">
        <f>'Courses &amp; Programmes'!E49</f>
        <v>Ireland – national</v>
      </c>
      <c r="L49" s="29" t="str">
        <f>'Courses &amp; Programmes'!O49</f>
        <v>No</v>
      </c>
      <c r="M49" s="29" t="str">
        <f>'Courses &amp; Programmes'!P49</f>
        <v>No</v>
      </c>
      <c r="N49" s="29" t="str">
        <f>'Courses &amp; Programmes'!Q49</f>
        <v>No</v>
      </c>
      <c r="O49" s="29" t="str">
        <f>'Courses &amp; Programmes'!R49</f>
        <v>Yes</v>
      </c>
      <c r="P49" s="29" t="s">
        <v>37</v>
      </c>
      <c r="Q49" s="29" t="s">
        <v>1216</v>
      </c>
      <c r="R49" s="29" t="str">
        <f>'Courses &amp; Programmes'!L49</f>
        <v>Adjacent</v>
      </c>
      <c r="S49" s="29" t="str">
        <f t="shared" si="16"/>
        <v>No</v>
      </c>
      <c r="T49" s="29" t="str">
        <f t="shared" si="1"/>
        <v>Yes</v>
      </c>
      <c r="U49" s="29" t="str">
        <f>'Courses &amp; Programmes'!N49</f>
        <v>Higher Education; Professional Learning</v>
      </c>
      <c r="V49" s="29" t="str">
        <f>"Yes"</f>
        <v>Yes</v>
      </c>
      <c r="W49" s="29" t="str">
        <f>'Courses &amp; Programmes'!F49</f>
        <v>Online</v>
      </c>
      <c r="X49" s="29" t="str">
        <f>'Courses &amp; Programmes'!V49</f>
        <v>Active</v>
      </c>
      <c r="Y49" s="29" t="str">
        <f>'Courses &amp; Programmes'!U49</f>
        <v>Provider validated</v>
      </c>
      <c r="Z49" s="29" t="str">
        <f>'Courses &amp; Programmes'!T49</f>
        <v>MS Forms</v>
      </c>
      <c r="AA49" s="29" t="s">
        <v>1614</v>
      </c>
      <c r="AB49" s="29" t="s">
        <v>1678</v>
      </c>
      <c r="AC49" s="29" t="s">
        <v>1113</v>
      </c>
      <c r="AD49" s="30">
        <f>'Courses &amp; Programmes'!W49</f>
        <v>46232</v>
      </c>
      <c r="AE49" s="29" t="str">
        <f t="shared" si="3"/>
        <v>Yes</v>
      </c>
      <c r="AF49" s="29" t="str">
        <f t="shared" si="4"/>
        <v>Yes</v>
      </c>
      <c r="AG49" s="29" t="str">
        <f t="shared" si="5"/>
        <v>Yes</v>
      </c>
      <c r="AH49" s="29" t="str">
        <f t="shared" si="6"/>
        <v>No</v>
      </c>
      <c r="AI49" s="29" t="str">
        <f t="shared" si="7"/>
        <v>Yes</v>
      </c>
      <c r="AJ49" s="29" t="str">
        <f t="shared" si="8"/>
        <v>No</v>
      </c>
      <c r="AK49" s="29" t="str">
        <f t="shared" si="9"/>
        <v>Yes</v>
      </c>
      <c r="AL49" s="29" t="str">
        <f t="shared" si="10"/>
        <v>No</v>
      </c>
      <c r="AM49" s="29" t="str">
        <f t="shared" si="11"/>
        <v>No</v>
      </c>
      <c r="AN49" s="29" t="s">
        <v>387</v>
      </c>
      <c r="AO49" s="11"/>
      <c r="AP49" s="25"/>
      <c r="AQ49" s="25"/>
      <c r="AR49" s="11"/>
      <c r="AS49" s="11"/>
      <c r="AT49" s="11"/>
      <c r="AU49" s="11"/>
      <c r="AV49" s="11"/>
      <c r="AW49" s="11"/>
      <c r="AX49" s="11"/>
      <c r="AY49" s="11"/>
    </row>
    <row r="50" spans="1:51" s="10" customFormat="1" ht="63" customHeight="1" x14ac:dyDescent="0.2">
      <c r="A50" s="28" t="str">
        <f>'Courses &amp; Programmes'!B50</f>
        <v>GIS in Forestry</v>
      </c>
      <c r="B50" s="29" t="s">
        <v>1681</v>
      </c>
      <c r="C50" s="29" t="s">
        <v>1608</v>
      </c>
      <c r="D50" s="29" t="s">
        <v>1609</v>
      </c>
      <c r="E50" s="29" t="str">
        <f>'Courses &amp; Programmes'!C50</f>
        <v>Technological University of the Shannon</v>
      </c>
      <c r="F50" s="29" t="s">
        <v>260</v>
      </c>
      <c r="G50" s="29" t="s">
        <v>1682</v>
      </c>
      <c r="H50" s="29" t="s">
        <v>1611</v>
      </c>
      <c r="I50" s="29" t="s">
        <v>1612</v>
      </c>
      <c r="J50" s="29" t="s">
        <v>1623</v>
      </c>
      <c r="K50" s="29" t="str">
        <f>'Courses &amp; Programmes'!E50</f>
        <v>Ireland – provider attribution requires clarification</v>
      </c>
      <c r="L50" s="29" t="str">
        <f>'Courses &amp; Programmes'!O50</f>
        <v>No</v>
      </c>
      <c r="M50" s="29" t="str">
        <f>'Courses &amp; Programmes'!P50</f>
        <v>No</v>
      </c>
      <c r="N50" s="29" t="str">
        <f>'Courses &amp; Programmes'!Q50</f>
        <v>No</v>
      </c>
      <c r="O50" s="29" t="str">
        <f>'Courses &amp; Programmes'!R50</f>
        <v>Yes</v>
      </c>
      <c r="P50" s="29" t="s">
        <v>36</v>
      </c>
      <c r="Q50" s="29" t="s">
        <v>907</v>
      </c>
      <c r="R50" s="29" t="str">
        <f>'Courses &amp; Programmes'!L50</f>
        <v>Implicit</v>
      </c>
      <c r="S50" s="29" t="str">
        <f t="shared" si="16"/>
        <v>No</v>
      </c>
      <c r="T50" s="29" t="str">
        <f t="shared" si="1"/>
        <v>Yes</v>
      </c>
      <c r="U50" s="29" t="str">
        <f>'Courses &amp; Programmes'!N50</f>
        <v>Higher Education; Requires clarification</v>
      </c>
      <c r="V50" s="29" t="str">
        <f>"Unknown"</f>
        <v>Unknown</v>
      </c>
      <c r="W50" s="29" t="str">
        <f>'Courses &amp; Programmes'!F50</f>
        <v>In-person</v>
      </c>
      <c r="X50" s="29" t="str">
        <f>'Courses &amp; Programmes'!V50</f>
        <v>Unknown</v>
      </c>
      <c r="Y50" s="29" t="str">
        <f>'Courses &amp; Programmes'!U50</f>
        <v>Needs clarification</v>
      </c>
      <c r="Z50" s="29" t="str">
        <f>'Courses &amp; Programmes'!T50</f>
        <v>MS Forms</v>
      </c>
      <c r="AA50" s="29" t="s">
        <v>1668</v>
      </c>
      <c r="AB50" s="29" t="s">
        <v>1678</v>
      </c>
      <c r="AC50" s="29" t="s">
        <v>1113</v>
      </c>
      <c r="AD50" s="30">
        <f>'Courses &amp; Programmes'!W50</f>
        <v>46232</v>
      </c>
      <c r="AE50" s="29" t="str">
        <f t="shared" si="3"/>
        <v>No</v>
      </c>
      <c r="AF50" s="29" t="str">
        <f t="shared" si="4"/>
        <v>No</v>
      </c>
      <c r="AG50" s="29" t="str">
        <f t="shared" si="5"/>
        <v>Not applicable</v>
      </c>
      <c r="AH50" s="29" t="str">
        <f t="shared" si="6"/>
        <v>Not applicable</v>
      </c>
      <c r="AI50" s="29" t="str">
        <f t="shared" si="7"/>
        <v>Yes</v>
      </c>
      <c r="AJ50" s="29" t="str">
        <f t="shared" si="8"/>
        <v>No</v>
      </c>
      <c r="AK50" s="29" t="str">
        <f t="shared" si="9"/>
        <v>No</v>
      </c>
      <c r="AL50" s="29" t="str">
        <f t="shared" si="10"/>
        <v>No</v>
      </c>
      <c r="AM50" s="29" t="str">
        <f t="shared" si="11"/>
        <v>No</v>
      </c>
      <c r="AN50" s="29" t="s">
        <v>1683</v>
      </c>
      <c r="AO50" s="11"/>
      <c r="AP50" s="25"/>
      <c r="AQ50" s="25"/>
      <c r="AR50" s="11"/>
      <c r="AS50" s="11"/>
      <c r="AT50" s="11"/>
      <c r="AU50" s="11"/>
      <c r="AV50" s="11"/>
      <c r="AW50" s="11"/>
      <c r="AX50" s="11"/>
      <c r="AY50" s="11"/>
    </row>
    <row r="51" spans="1:51" s="10" customFormat="1" ht="63" customHeight="1" x14ac:dyDescent="0.2">
      <c r="A51" s="28" t="str">
        <f>'Courses &amp; Programmes'!B51</f>
        <v>Oide Professional Learning Experiences for Leaving Certificate Climate Action and Sustainable Development</v>
      </c>
      <c r="B51" s="29" t="s">
        <v>1684</v>
      </c>
      <c r="C51" s="29" t="s">
        <v>1608</v>
      </c>
      <c r="D51" s="29" t="s">
        <v>1609</v>
      </c>
      <c r="E51" s="29" t="str">
        <f>'Courses &amp; Programmes'!C51</f>
        <v>Oide</v>
      </c>
      <c r="F51" s="29" t="s">
        <v>1652</v>
      </c>
      <c r="G51" s="29" t="s">
        <v>1610</v>
      </c>
      <c r="H51" s="29" t="s">
        <v>1611</v>
      </c>
      <c r="I51" s="29" t="s">
        <v>1612</v>
      </c>
      <c r="J51" s="29" t="s">
        <v>1623</v>
      </c>
      <c r="K51" s="29" t="str">
        <f>'Courses &amp; Programmes'!E51</f>
        <v>Ireland – national</v>
      </c>
      <c r="L51" s="29" t="str">
        <f>'Courses &amp; Programmes'!O51</f>
        <v>No</v>
      </c>
      <c r="M51" s="29" t="str">
        <f>'Courses &amp; Programmes'!P51</f>
        <v>No</v>
      </c>
      <c r="N51" s="29" t="str">
        <f>'Courses &amp; Programmes'!Q51</f>
        <v>Yes</v>
      </c>
      <c r="O51" s="29" t="str">
        <f>'Courses &amp; Programmes'!R51</f>
        <v>No</v>
      </c>
      <c r="P51" s="29" t="s">
        <v>37</v>
      </c>
      <c r="Q51" s="29" t="s">
        <v>1216</v>
      </c>
      <c r="R51" s="29" t="str">
        <f>'Courses &amp; Programmes'!L51</f>
        <v>Explicit</v>
      </c>
      <c r="S51" s="29" t="str">
        <f t="shared" si="16"/>
        <v>No</v>
      </c>
      <c r="T51" s="29" t="str">
        <f t="shared" si="1"/>
        <v>Yes</v>
      </c>
      <c r="U51" s="29" t="str">
        <f>'Courses &amp; Programmes'!N51</f>
        <v>Leaving Certificate; Teacher CPD / Professional Learning</v>
      </c>
      <c r="V51" s="29" t="str">
        <f>"Unknown"</f>
        <v>Unknown</v>
      </c>
      <c r="W51" s="29" t="str">
        <f>'Courses &amp; Programmes'!F51</f>
        <v>Blended</v>
      </c>
      <c r="X51" s="29" t="str">
        <f>'Courses &amp; Programmes'!V51</f>
        <v>Seasonal</v>
      </c>
      <c r="Y51" s="29" t="str">
        <f>'Courses &amp; Programmes'!U51</f>
        <v>Official website verified</v>
      </c>
      <c r="Z51" s="29" t="str">
        <f>'Courses &amp; Programmes'!T51</f>
        <v>Official Website</v>
      </c>
      <c r="AA51" s="29" t="s">
        <v>1614</v>
      </c>
      <c r="AB51" s="29" t="s">
        <v>38</v>
      </c>
      <c r="AC51" s="29" t="s">
        <v>1113</v>
      </c>
      <c r="AD51" s="30">
        <f>'Courses &amp; Programmes'!W51</f>
        <v>46232</v>
      </c>
      <c r="AE51" s="29" t="str">
        <f t="shared" si="3"/>
        <v>Yes</v>
      </c>
      <c r="AF51" s="29" t="str">
        <f t="shared" si="4"/>
        <v>Yes</v>
      </c>
      <c r="AG51" s="29" t="str">
        <f t="shared" si="5"/>
        <v>Yes</v>
      </c>
      <c r="AH51" s="29" t="str">
        <f t="shared" si="6"/>
        <v>No</v>
      </c>
      <c r="AI51" s="29" t="str">
        <f t="shared" si="7"/>
        <v>Yes</v>
      </c>
      <c r="AJ51" s="29" t="str">
        <f t="shared" si="8"/>
        <v>No</v>
      </c>
      <c r="AK51" s="29" t="str">
        <f t="shared" si="9"/>
        <v>Yes</v>
      </c>
      <c r="AL51" s="29" t="str">
        <f t="shared" si="10"/>
        <v>Yes</v>
      </c>
      <c r="AM51" s="29" t="str">
        <f t="shared" si="11"/>
        <v>No</v>
      </c>
      <c r="AN51" s="29" t="s">
        <v>405</v>
      </c>
      <c r="AO51" s="11"/>
      <c r="AP51" s="25"/>
      <c r="AQ51" s="25"/>
      <c r="AR51" s="11"/>
      <c r="AS51" s="11"/>
      <c r="AT51" s="11"/>
      <c r="AU51" s="11"/>
      <c r="AV51" s="11"/>
      <c r="AW51" s="11"/>
      <c r="AX51" s="11"/>
      <c r="AY51" s="11"/>
    </row>
    <row r="52" spans="1:51" s="10" customFormat="1" ht="63" customHeight="1" x14ac:dyDescent="0.2">
      <c r="A52" s="28" t="str">
        <f>'Courses &amp; Programmes'!B52</f>
        <v>Curious Minds CPD Programme</v>
      </c>
      <c r="B52" s="29" t="s">
        <v>1685</v>
      </c>
      <c r="C52" s="29" t="s">
        <v>1608</v>
      </c>
      <c r="D52" s="29" t="s">
        <v>1609</v>
      </c>
      <c r="E52" s="29" t="str">
        <f>'Courses &amp; Programmes'!C52</f>
        <v>Research Ireland – Curious Minds</v>
      </c>
      <c r="F52" s="29" t="s">
        <v>1629</v>
      </c>
      <c r="G52" s="29" t="s">
        <v>1610</v>
      </c>
      <c r="H52" s="29" t="s">
        <v>1611</v>
      </c>
      <c r="I52" s="29" t="s">
        <v>1612</v>
      </c>
      <c r="J52" s="29" t="s">
        <v>1623</v>
      </c>
      <c r="K52" s="29" t="str">
        <f>'Courses &amp; Programmes'!E52</f>
        <v>Ireland – national</v>
      </c>
      <c r="L52" s="29" t="str">
        <f>'Courses &amp; Programmes'!O52</f>
        <v>No</v>
      </c>
      <c r="M52" s="29" t="str">
        <f>'Courses &amp; Programmes'!P52</f>
        <v>Yes</v>
      </c>
      <c r="N52" s="29" t="str">
        <f>'Courses &amp; Programmes'!Q52</f>
        <v>No</v>
      </c>
      <c r="O52" s="29" t="str">
        <f>'Courses &amp; Programmes'!R52</f>
        <v>No</v>
      </c>
      <c r="P52" s="29" t="s">
        <v>37</v>
      </c>
      <c r="Q52" s="29" t="s">
        <v>1216</v>
      </c>
      <c r="R52" s="29" t="str">
        <f>'Courses &amp; Programmes'!L52</f>
        <v>Adjacent</v>
      </c>
      <c r="S52" s="29" t="str">
        <f t="shared" si="16"/>
        <v>No</v>
      </c>
      <c r="T52" s="29" t="str">
        <f t="shared" si="1"/>
        <v>Yes</v>
      </c>
      <c r="U52" s="29" t="str">
        <f>'Courses &amp; Programmes'!N52</f>
        <v>Primary Curriculum; Primary SESE; Teacher CPD / Professional Learning</v>
      </c>
      <c r="V52" s="29" t="str">
        <f>"Yes"</f>
        <v>Yes</v>
      </c>
      <c r="W52" s="29" t="str">
        <f>'Courses &amp; Programmes'!F52</f>
        <v>Blended</v>
      </c>
      <c r="X52" s="29" t="str">
        <f>'Courses &amp; Programmes'!V52</f>
        <v>Active</v>
      </c>
      <c r="Y52" s="29" t="str">
        <f>'Courses &amp; Programmes'!U52</f>
        <v>Official website verified</v>
      </c>
      <c r="Z52" s="29" t="str">
        <f>'Courses &amp; Programmes'!T52</f>
        <v>Official Website</v>
      </c>
      <c r="AA52" s="29" t="s">
        <v>1614</v>
      </c>
      <c r="AB52" s="29" t="s">
        <v>1630</v>
      </c>
      <c r="AC52" s="29" t="s">
        <v>1113</v>
      </c>
      <c r="AD52" s="30">
        <f>'Courses &amp; Programmes'!W52</f>
        <v>46232</v>
      </c>
      <c r="AE52" s="29" t="str">
        <f t="shared" si="3"/>
        <v>Yes</v>
      </c>
      <c r="AF52" s="29" t="str">
        <f t="shared" si="4"/>
        <v>Yes</v>
      </c>
      <c r="AG52" s="29" t="str">
        <f t="shared" si="5"/>
        <v>Yes</v>
      </c>
      <c r="AH52" s="29" t="str">
        <f t="shared" si="6"/>
        <v>No</v>
      </c>
      <c r="AI52" s="29" t="str">
        <f t="shared" si="7"/>
        <v>Yes</v>
      </c>
      <c r="AJ52" s="29" t="str">
        <f t="shared" si="8"/>
        <v>No</v>
      </c>
      <c r="AK52" s="29" t="str">
        <f t="shared" si="9"/>
        <v>Yes</v>
      </c>
      <c r="AL52" s="29" t="str">
        <f t="shared" si="10"/>
        <v>No</v>
      </c>
      <c r="AM52" s="29" t="str">
        <f t="shared" si="11"/>
        <v>No</v>
      </c>
      <c r="AN52" s="29" t="s">
        <v>414</v>
      </c>
      <c r="AO52" s="11"/>
      <c r="AP52" s="25"/>
      <c r="AQ52" s="25"/>
      <c r="AR52" s="11"/>
      <c r="AS52" s="11"/>
      <c r="AT52" s="11"/>
      <c r="AU52" s="11"/>
      <c r="AV52" s="11"/>
      <c r="AW52" s="11"/>
      <c r="AX52" s="11"/>
      <c r="AY52" s="11"/>
    </row>
    <row r="53" spans="1:51" s="10" customFormat="1" ht="63" customHeight="1" x14ac:dyDescent="0.2">
      <c r="A53" s="28" t="str">
        <f>'Resources &amp; Toolkits'!B2</f>
        <v>Green-Schools Programme</v>
      </c>
      <c r="B53" s="29" t="s">
        <v>1686</v>
      </c>
      <c r="C53" s="29" t="s">
        <v>1687</v>
      </c>
      <c r="D53" s="29" t="s">
        <v>1688</v>
      </c>
      <c r="E53" s="29" t="str">
        <f>'Resources &amp; Toolkits'!C2</f>
        <v>An Taisce</v>
      </c>
      <c r="F53" s="29" t="s">
        <v>1621</v>
      </c>
      <c r="G53" s="29" t="s">
        <v>1610</v>
      </c>
      <c r="H53" s="29" t="s">
        <v>1611</v>
      </c>
      <c r="I53" s="29" t="s">
        <v>1612</v>
      </c>
      <c r="J53" s="29" t="s">
        <v>1623</v>
      </c>
      <c r="K53" s="29" t="str">
        <f>'Resources &amp; Toolkits'!G2</f>
        <v>Ireland – national</v>
      </c>
      <c r="L53" s="29" t="str">
        <f>'Resources &amp; Toolkits'!M2</f>
        <v>No</v>
      </c>
      <c r="M53" s="29" t="str">
        <f>'Resources &amp; Toolkits'!N2</f>
        <v>Yes</v>
      </c>
      <c r="N53" s="29" t="str">
        <f>'Resources &amp; Toolkits'!O2</f>
        <v>Yes</v>
      </c>
      <c r="O53" s="29" t="str">
        <f>'Resources &amp; Toolkits'!P2</f>
        <v>No</v>
      </c>
      <c r="P53" s="29" t="s">
        <v>37</v>
      </c>
      <c r="Q53" s="29" t="s">
        <v>1216</v>
      </c>
      <c r="R53" s="29" t="str">
        <f>'Resources &amp; Toolkits'!J2</f>
        <v>Adjacent</v>
      </c>
      <c r="S53" s="29" t="str">
        <f t="shared" si="16"/>
        <v>No</v>
      </c>
      <c r="T53" s="29" t="str">
        <f t="shared" si="1"/>
        <v>Yes</v>
      </c>
      <c r="U53" s="29" t="str">
        <f>'Resources &amp; Toolkits'!L2</f>
        <v>Primary Curriculum; Junior Cycle; Cross-curricular ESD; Teacher CPD / Professional Learning</v>
      </c>
      <c r="V53" s="29" t="str">
        <f t="shared" ref="V53:V116" si="17">"No"</f>
        <v>No</v>
      </c>
      <c r="W53" s="29" t="str">
        <f>"In-person"</f>
        <v>In-person</v>
      </c>
      <c r="X53" s="29" t="str">
        <f>'Resources &amp; Toolkits'!T2</f>
        <v>Active</v>
      </c>
      <c r="Y53" s="29" t="str">
        <f>'Resources &amp; Toolkits'!S2</f>
        <v>Official website verified</v>
      </c>
      <c r="Z53" s="29" t="str">
        <f>'Resources &amp; Toolkits'!R2</f>
        <v>Official Website</v>
      </c>
      <c r="AA53" s="29" t="s">
        <v>1614</v>
      </c>
      <c r="AB53" s="29" t="s">
        <v>38</v>
      </c>
      <c r="AC53" s="29" t="s">
        <v>186</v>
      </c>
      <c r="AD53" s="30">
        <f>'Resources &amp; Toolkits'!U2</f>
        <v>46232</v>
      </c>
      <c r="AE53" s="29" t="str">
        <f t="shared" si="3"/>
        <v>Yes</v>
      </c>
      <c r="AF53" s="29" t="str">
        <f t="shared" si="4"/>
        <v>Yes</v>
      </c>
      <c r="AG53" s="29" t="str">
        <f t="shared" si="5"/>
        <v>Yes</v>
      </c>
      <c r="AH53" s="29" t="str">
        <f t="shared" si="6"/>
        <v>No</v>
      </c>
      <c r="AI53" s="29" t="str">
        <f t="shared" si="7"/>
        <v>No</v>
      </c>
      <c r="AJ53" s="29" t="str">
        <f t="shared" si="8"/>
        <v>Yes</v>
      </c>
      <c r="AK53" s="29" t="str">
        <f t="shared" si="9"/>
        <v>No</v>
      </c>
      <c r="AL53" s="29" t="str">
        <f t="shared" si="10"/>
        <v>No</v>
      </c>
      <c r="AM53" s="29" t="str">
        <f t="shared" si="11"/>
        <v>No</v>
      </c>
      <c r="AN53" s="29"/>
      <c r="AO53" s="11"/>
      <c r="AP53" s="25"/>
      <c r="AQ53" s="25"/>
      <c r="AR53" s="11"/>
      <c r="AS53" s="11"/>
      <c r="AT53" s="11"/>
      <c r="AU53" s="11"/>
      <c r="AV53" s="11"/>
      <c r="AW53" s="11"/>
      <c r="AX53" s="11"/>
      <c r="AY53" s="11"/>
    </row>
    <row r="54" spans="1:51" s="10" customFormat="1" ht="63" customHeight="1" x14ac:dyDescent="0.2">
      <c r="A54" s="28" t="str">
        <f>'Resources &amp; Toolkits'!B3</f>
        <v>Pocket Forests</v>
      </c>
      <c r="B54" s="29" t="s">
        <v>1689</v>
      </c>
      <c r="C54" s="29" t="s">
        <v>1687</v>
      </c>
      <c r="D54" s="29" t="s">
        <v>1688</v>
      </c>
      <c r="E54" s="29" t="str">
        <f>'Resources &amp; Toolkits'!C3</f>
        <v>Pocket Forests Ireland</v>
      </c>
      <c r="F54" s="29" t="s">
        <v>1670</v>
      </c>
      <c r="G54" s="29" t="s">
        <v>1610</v>
      </c>
      <c r="H54" s="29" t="s">
        <v>1611</v>
      </c>
      <c r="I54" s="29" t="s">
        <v>1612</v>
      </c>
      <c r="J54" s="29" t="s">
        <v>1623</v>
      </c>
      <c r="K54" s="29" t="str">
        <f>'Resources &amp; Toolkits'!G3</f>
        <v>Dublin and selected sites nationwide</v>
      </c>
      <c r="L54" s="29" t="str">
        <f>'Resources &amp; Toolkits'!M3</f>
        <v>Yes</v>
      </c>
      <c r="M54" s="29" t="str">
        <f>'Resources &amp; Toolkits'!N3</f>
        <v>Yes</v>
      </c>
      <c r="N54" s="29" t="str">
        <f>'Resources &amp; Toolkits'!O3</f>
        <v>Yes</v>
      </c>
      <c r="O54" s="29" t="str">
        <f>'Resources &amp; Toolkits'!P3</f>
        <v>No</v>
      </c>
      <c r="P54" s="29" t="s">
        <v>36</v>
      </c>
      <c r="Q54" s="29" t="s">
        <v>907</v>
      </c>
      <c r="R54" s="29" t="str">
        <f>'Resources &amp; Toolkits'!J3</f>
        <v>Implicit</v>
      </c>
      <c r="S54" s="29" t="str">
        <f t="shared" si="16"/>
        <v>No</v>
      </c>
      <c r="T54" s="29" t="str">
        <f t="shared" si="1"/>
        <v>Yes</v>
      </c>
      <c r="U54" s="29" t="str">
        <f>'Resources &amp; Toolkits'!L3</f>
        <v>Aistear; Primary Curriculum; Primary SESE; Non-formal / Informal Education</v>
      </c>
      <c r="V54" s="29" t="str">
        <f t="shared" si="17"/>
        <v>No</v>
      </c>
      <c r="W54" s="29" t="str">
        <f>"In-person"</f>
        <v>In-person</v>
      </c>
      <c r="X54" s="29" t="str">
        <f>'Resources &amp; Toolkits'!T3</f>
        <v>Active</v>
      </c>
      <c r="Y54" s="29" t="str">
        <f>'Resources &amp; Toolkits'!S3</f>
        <v>Official website verified</v>
      </c>
      <c r="Z54" s="29" t="str">
        <f>'Resources &amp; Toolkits'!R3</f>
        <v>Official Website</v>
      </c>
      <c r="AA54" s="29" t="s">
        <v>1614</v>
      </c>
      <c r="AB54" s="29" t="s">
        <v>38</v>
      </c>
      <c r="AC54" s="29" t="s">
        <v>186</v>
      </c>
      <c r="AD54" s="30">
        <f>'Resources &amp; Toolkits'!U3</f>
        <v>46232</v>
      </c>
      <c r="AE54" s="29" t="str">
        <f t="shared" si="3"/>
        <v>Yes</v>
      </c>
      <c r="AF54" s="29" t="str">
        <f t="shared" si="4"/>
        <v>Yes</v>
      </c>
      <c r="AG54" s="29" t="str">
        <f t="shared" si="5"/>
        <v>No</v>
      </c>
      <c r="AH54" s="29" t="str">
        <f t="shared" si="6"/>
        <v>Yes</v>
      </c>
      <c r="AI54" s="29" t="str">
        <f t="shared" si="7"/>
        <v>No</v>
      </c>
      <c r="AJ54" s="29" t="str">
        <f t="shared" si="8"/>
        <v>Yes</v>
      </c>
      <c r="AK54" s="29" t="str">
        <f t="shared" si="9"/>
        <v>No</v>
      </c>
      <c r="AL54" s="29" t="str">
        <f t="shared" si="10"/>
        <v>No</v>
      </c>
      <c r="AM54" s="29" t="str">
        <f t="shared" si="11"/>
        <v>No</v>
      </c>
      <c r="AN54" s="29"/>
      <c r="AO54" s="11"/>
      <c r="AP54" s="25"/>
      <c r="AQ54" s="25"/>
      <c r="AR54" s="11"/>
      <c r="AS54" s="11"/>
      <c r="AT54" s="11"/>
      <c r="AU54" s="11"/>
      <c r="AV54" s="11"/>
      <c r="AW54" s="11"/>
      <c r="AX54" s="11"/>
      <c r="AY54" s="11"/>
    </row>
    <row r="55" spans="1:51" s="10" customFormat="1" ht="63" customHeight="1" x14ac:dyDescent="0.2">
      <c r="A55" s="28" t="str">
        <f>'Resources &amp; Toolkits'!B4</f>
        <v>Explorers Education Programme</v>
      </c>
      <c r="B55" s="29" t="s">
        <v>1690</v>
      </c>
      <c r="C55" s="29" t="s">
        <v>1687</v>
      </c>
      <c r="D55" s="29" t="s">
        <v>1688</v>
      </c>
      <c r="E55" s="29" t="str">
        <f>'Resources &amp; Toolkits'!C4</f>
        <v>Marine Institute</v>
      </c>
      <c r="F55" s="29" t="s">
        <v>1629</v>
      </c>
      <c r="G55" s="29" t="s">
        <v>1610</v>
      </c>
      <c r="H55" s="29" t="s">
        <v>1611</v>
      </c>
      <c r="I55" s="29" t="s">
        <v>1612</v>
      </c>
      <c r="J55" s="29" t="s">
        <v>1623</v>
      </c>
      <c r="K55" s="29" t="str">
        <f>'Resources &amp; Toolkits'!G4</f>
        <v>Galway and national/coastal school delivery</v>
      </c>
      <c r="L55" s="29" t="str">
        <f>'Resources &amp; Toolkits'!M4</f>
        <v>No</v>
      </c>
      <c r="M55" s="29" t="str">
        <f>'Resources &amp; Toolkits'!N4</f>
        <v>Yes</v>
      </c>
      <c r="N55" s="29" t="str">
        <f>'Resources &amp; Toolkits'!O4</f>
        <v>No</v>
      </c>
      <c r="O55" s="29" t="str">
        <f>'Resources &amp; Toolkits'!P4</f>
        <v>No</v>
      </c>
      <c r="P55" s="29" t="s">
        <v>37</v>
      </c>
      <c r="Q55" s="29" t="s">
        <v>1216</v>
      </c>
      <c r="R55" s="29" t="str">
        <f>'Resources &amp; Toolkits'!J4</f>
        <v>Implicit</v>
      </c>
      <c r="S55" s="29" t="str">
        <f t="shared" si="16"/>
        <v>No</v>
      </c>
      <c r="T55" s="29" t="str">
        <f t="shared" si="1"/>
        <v>Yes</v>
      </c>
      <c r="U55" s="29" t="str">
        <f>'Resources &amp; Toolkits'!L4</f>
        <v>Primary Curriculum; Primary SESE; Teacher CPD / Professional Learning</v>
      </c>
      <c r="V55" s="29" t="str">
        <f t="shared" si="17"/>
        <v>No</v>
      </c>
      <c r="W55" s="29" t="str">
        <f>"In-person"</f>
        <v>In-person</v>
      </c>
      <c r="X55" s="29" t="str">
        <f>'Resources &amp; Toolkits'!T4</f>
        <v>Active</v>
      </c>
      <c r="Y55" s="29" t="str">
        <f>'Resources &amp; Toolkits'!S4</f>
        <v>Official website verified</v>
      </c>
      <c r="Z55" s="29" t="str">
        <f>'Resources &amp; Toolkits'!R4</f>
        <v>Official Website</v>
      </c>
      <c r="AA55" s="29" t="s">
        <v>1614</v>
      </c>
      <c r="AB55" s="29" t="s">
        <v>1630</v>
      </c>
      <c r="AC55" s="29" t="s">
        <v>186</v>
      </c>
      <c r="AD55" s="30">
        <f>'Resources &amp; Toolkits'!U4</f>
        <v>46232</v>
      </c>
      <c r="AE55" s="29" t="str">
        <f t="shared" si="3"/>
        <v>Yes</v>
      </c>
      <c r="AF55" s="29" t="str">
        <f t="shared" si="4"/>
        <v>Yes</v>
      </c>
      <c r="AG55" s="29" t="str">
        <f t="shared" si="5"/>
        <v>Yes</v>
      </c>
      <c r="AH55" s="29" t="str">
        <f t="shared" si="6"/>
        <v>No</v>
      </c>
      <c r="AI55" s="29" t="str">
        <f t="shared" si="7"/>
        <v>No</v>
      </c>
      <c r="AJ55" s="29" t="str">
        <f t="shared" si="8"/>
        <v>Yes</v>
      </c>
      <c r="AK55" s="29" t="str">
        <f t="shared" si="9"/>
        <v>No</v>
      </c>
      <c r="AL55" s="29" t="str">
        <f t="shared" si="10"/>
        <v>No</v>
      </c>
      <c r="AM55" s="29" t="str">
        <f t="shared" si="11"/>
        <v>No</v>
      </c>
      <c r="AN55" s="29"/>
      <c r="AO55" s="11"/>
      <c r="AP55" s="25"/>
      <c r="AQ55" s="25"/>
      <c r="AR55" s="11"/>
      <c r="AS55" s="11"/>
      <c r="AT55" s="11"/>
      <c r="AU55" s="11"/>
      <c r="AV55" s="11"/>
      <c r="AW55" s="11"/>
      <c r="AX55" s="11"/>
      <c r="AY55" s="11"/>
    </row>
    <row r="56" spans="1:51" s="10" customFormat="1" ht="63" customHeight="1" x14ac:dyDescent="0.2">
      <c r="A56" s="28" t="str">
        <f>'Resources &amp; Toolkits'!B5</f>
        <v>BioBeo Education Programme</v>
      </c>
      <c r="B56" s="29" t="s">
        <v>1691</v>
      </c>
      <c r="C56" s="29" t="s">
        <v>1687</v>
      </c>
      <c r="D56" s="29" t="s">
        <v>1688</v>
      </c>
      <c r="E56" s="29" t="str">
        <f>'Resources &amp; Toolkits'!C5</f>
        <v>BioBeo Consortium</v>
      </c>
      <c r="F56" s="29" t="s">
        <v>1676</v>
      </c>
      <c r="G56" s="29" t="s">
        <v>1692</v>
      </c>
      <c r="H56" s="29" t="s">
        <v>1693</v>
      </c>
      <c r="I56" s="29" t="s">
        <v>1612</v>
      </c>
      <c r="J56" s="29" t="s">
        <v>1619</v>
      </c>
      <c r="K56" s="29" t="str">
        <f>'Resources &amp; Toolkits'!G5</f>
        <v>Ireland / Europe – online and place-based delivery</v>
      </c>
      <c r="L56" s="29" t="str">
        <f>'Resources &amp; Toolkits'!M5</f>
        <v>Yes</v>
      </c>
      <c r="M56" s="29" t="str">
        <f>'Resources &amp; Toolkits'!N5</f>
        <v>Yes</v>
      </c>
      <c r="N56" s="29" t="str">
        <f>'Resources &amp; Toolkits'!O5</f>
        <v>Yes</v>
      </c>
      <c r="O56" s="29" t="str">
        <f>'Resources &amp; Toolkits'!P5</f>
        <v>Yes</v>
      </c>
      <c r="P56" s="29" t="s">
        <v>37</v>
      </c>
      <c r="Q56" s="29" t="s">
        <v>1636</v>
      </c>
      <c r="R56" s="29" t="str">
        <f>'Resources &amp; Toolkits'!J5</f>
        <v>Explicit</v>
      </c>
      <c r="S56" s="29" t="str">
        <f>"Yes"</f>
        <v>Yes</v>
      </c>
      <c r="T56" s="29" t="str">
        <f t="shared" si="1"/>
        <v>Yes</v>
      </c>
      <c r="U56" s="29" t="str">
        <f>'Resources &amp; Toolkits'!L5</f>
        <v>Aistear; Primary Curriculum; Junior Cycle; Initial Teacher Education (ITE); Teacher CPD / Professional Learning</v>
      </c>
      <c r="V56" s="29" t="str">
        <f t="shared" si="17"/>
        <v>No</v>
      </c>
      <c r="W56" s="29" t="str">
        <f>"Online"</f>
        <v>Online</v>
      </c>
      <c r="X56" s="29" t="str">
        <f>'Resources &amp; Toolkits'!T5</f>
        <v>Active</v>
      </c>
      <c r="Y56" s="29" t="str">
        <f>'Resources &amp; Toolkits'!S5</f>
        <v>Official website verified</v>
      </c>
      <c r="Z56" s="29" t="str">
        <f>'Resources &amp; Toolkits'!R5</f>
        <v>Official Website</v>
      </c>
      <c r="AA56" s="29" t="s">
        <v>1614</v>
      </c>
      <c r="AB56" s="29" t="s">
        <v>38</v>
      </c>
      <c r="AC56" s="29" t="s">
        <v>186</v>
      </c>
      <c r="AD56" s="30">
        <f>'Resources &amp; Toolkits'!U5</f>
        <v>46232</v>
      </c>
      <c r="AE56" s="29" t="str">
        <f t="shared" si="3"/>
        <v>Yes</v>
      </c>
      <c r="AF56" s="29" t="str">
        <f t="shared" si="4"/>
        <v>Yes</v>
      </c>
      <c r="AG56" s="29" t="str">
        <f t="shared" si="5"/>
        <v>Not applicable</v>
      </c>
      <c r="AH56" s="29" t="str">
        <f t="shared" si="6"/>
        <v>Not applicable</v>
      </c>
      <c r="AI56" s="29" t="str">
        <f t="shared" si="7"/>
        <v>No</v>
      </c>
      <c r="AJ56" s="29" t="str">
        <f t="shared" si="8"/>
        <v>Yes</v>
      </c>
      <c r="AK56" s="29" t="str">
        <f t="shared" si="9"/>
        <v>Yes</v>
      </c>
      <c r="AL56" s="29" t="str">
        <f t="shared" si="10"/>
        <v>Yes</v>
      </c>
      <c r="AM56" s="29" t="str">
        <f t="shared" si="11"/>
        <v>Yes</v>
      </c>
      <c r="AN56" s="29" t="s">
        <v>1694</v>
      </c>
      <c r="AO56" s="11"/>
      <c r="AP56" s="25"/>
      <c r="AQ56" s="25"/>
      <c r="AR56" s="11"/>
      <c r="AS56" s="11"/>
      <c r="AT56" s="11"/>
      <c r="AU56" s="11"/>
      <c r="AV56" s="11"/>
      <c r="AW56" s="11"/>
      <c r="AX56" s="11"/>
      <c r="AY56" s="11"/>
    </row>
    <row r="57" spans="1:51" s="10" customFormat="1" ht="63" customHeight="1" x14ac:dyDescent="0.2">
      <c r="A57" s="28" t="str">
        <f>'Resources &amp; Toolkits'!B6</f>
        <v>Green-Schools &amp; the Global Goals</v>
      </c>
      <c r="B57" s="29" t="s">
        <v>1695</v>
      </c>
      <c r="C57" s="29" t="s">
        <v>1687</v>
      </c>
      <c r="D57" s="29" t="s">
        <v>1688</v>
      </c>
      <c r="E57" s="29" t="str">
        <f>'Resources &amp; Toolkits'!C6</f>
        <v>An Taisce / Drumcondra Education Centre</v>
      </c>
      <c r="F57" s="29" t="s">
        <v>1621</v>
      </c>
      <c r="G57" s="29" t="s">
        <v>1682</v>
      </c>
      <c r="H57" s="29" t="s">
        <v>1696</v>
      </c>
      <c r="I57" s="29" t="s">
        <v>1612</v>
      </c>
      <c r="J57" s="29" t="s">
        <v>1623</v>
      </c>
      <c r="K57" s="29" t="str">
        <f>'Resources &amp; Toolkits'!G6</f>
        <v>Dublin / Ireland – seasonal teacher CPD</v>
      </c>
      <c r="L57" s="29" t="str">
        <f>'Resources &amp; Toolkits'!M6</f>
        <v>No</v>
      </c>
      <c r="M57" s="29" t="str">
        <f>'Resources &amp; Toolkits'!N6</f>
        <v>Yes</v>
      </c>
      <c r="N57" s="29" t="str">
        <f>'Resources &amp; Toolkits'!O6</f>
        <v>No</v>
      </c>
      <c r="O57" s="29" t="str">
        <f>'Resources &amp; Toolkits'!P6</f>
        <v>No</v>
      </c>
      <c r="P57" s="29" t="s">
        <v>37</v>
      </c>
      <c r="Q57" s="29" t="s">
        <v>1216</v>
      </c>
      <c r="R57" s="29" t="str">
        <f>'Resources &amp; Toolkits'!J6</f>
        <v>Adjacent</v>
      </c>
      <c r="S57" s="29" t="str">
        <f>"No"</f>
        <v>No</v>
      </c>
      <c r="T57" s="29" t="str">
        <f t="shared" si="1"/>
        <v>Yes</v>
      </c>
      <c r="U57" s="29" t="str">
        <f>'Resources &amp; Toolkits'!L6</f>
        <v>Primary Curriculum; Teacher CPD / Professional Learning; Cross-curricular ESD</v>
      </c>
      <c r="V57" s="29" t="str">
        <f t="shared" si="17"/>
        <v>No</v>
      </c>
      <c r="W57" s="29" t="str">
        <f>"Unknown"</f>
        <v>Unknown</v>
      </c>
      <c r="X57" s="29" t="str">
        <f>'Resources &amp; Toolkits'!T6</f>
        <v>Seasonal</v>
      </c>
      <c r="Y57" s="29" t="str">
        <f>'Resources &amp; Toolkits'!S6</f>
        <v>Official website verified</v>
      </c>
      <c r="Z57" s="29" t="str">
        <f>'Resources &amp; Toolkits'!R6</f>
        <v>Official Website</v>
      </c>
      <c r="AA57" s="29" t="s">
        <v>1614</v>
      </c>
      <c r="AB57" s="29" t="s">
        <v>38</v>
      </c>
      <c r="AC57" s="29" t="s">
        <v>186</v>
      </c>
      <c r="AD57" s="30">
        <f>'Resources &amp; Toolkits'!U6</f>
        <v>46232</v>
      </c>
      <c r="AE57" s="29" t="str">
        <f t="shared" si="3"/>
        <v>Yes</v>
      </c>
      <c r="AF57" s="29" t="str">
        <f t="shared" si="4"/>
        <v>No</v>
      </c>
      <c r="AG57" s="29" t="str">
        <f t="shared" si="5"/>
        <v>Not applicable</v>
      </c>
      <c r="AH57" s="29" t="str">
        <f t="shared" si="6"/>
        <v>Not applicable</v>
      </c>
      <c r="AI57" s="29" t="str">
        <f t="shared" si="7"/>
        <v>No</v>
      </c>
      <c r="AJ57" s="29" t="str">
        <f t="shared" si="8"/>
        <v>Yes</v>
      </c>
      <c r="AK57" s="29" t="str">
        <f t="shared" si="9"/>
        <v>No</v>
      </c>
      <c r="AL57" s="29" t="str">
        <f t="shared" si="10"/>
        <v>No</v>
      </c>
      <c r="AM57" s="29" t="str">
        <f t="shared" si="11"/>
        <v>Yes</v>
      </c>
      <c r="AN57" s="29" t="s">
        <v>1697</v>
      </c>
      <c r="AO57" s="11"/>
      <c r="AP57" s="25"/>
      <c r="AQ57" s="25"/>
      <c r="AR57" s="11"/>
      <c r="AS57" s="11"/>
      <c r="AT57" s="11"/>
      <c r="AU57" s="11"/>
      <c r="AV57" s="11"/>
      <c r="AW57" s="11"/>
      <c r="AX57" s="11"/>
      <c r="AY57" s="11"/>
    </row>
    <row r="58" spans="1:51" s="10" customFormat="1" ht="63" customHeight="1" x14ac:dyDescent="0.2">
      <c r="A58" s="28" t="str">
        <f>'Resources &amp; Toolkits'!B7</f>
        <v>Climate Change: Science and Action</v>
      </c>
      <c r="B58" s="29" t="s">
        <v>1698</v>
      </c>
      <c r="C58" s="29" t="s">
        <v>1687</v>
      </c>
      <c r="D58" s="29" t="s">
        <v>1688</v>
      </c>
      <c r="E58" s="29" t="str">
        <f>'Resources &amp; Toolkits'!C7</f>
        <v>An Taisce / Drumcondra Education Centre</v>
      </c>
      <c r="F58" s="29" t="s">
        <v>1621</v>
      </c>
      <c r="G58" s="29" t="s">
        <v>1682</v>
      </c>
      <c r="H58" s="29" t="s">
        <v>1696</v>
      </c>
      <c r="I58" s="29" t="s">
        <v>1612</v>
      </c>
      <c r="J58" s="29" t="s">
        <v>1623</v>
      </c>
      <c r="K58" s="29" t="str">
        <f>'Resources &amp; Toolkits'!G7</f>
        <v>Ireland – national / online</v>
      </c>
      <c r="L58" s="29" t="str">
        <f>'Resources &amp; Toolkits'!M7</f>
        <v>No</v>
      </c>
      <c r="M58" s="29" t="str">
        <f>'Resources &amp; Toolkits'!N7</f>
        <v>Yes</v>
      </c>
      <c r="N58" s="29" t="str">
        <f>'Resources &amp; Toolkits'!O7</f>
        <v>No</v>
      </c>
      <c r="O58" s="29" t="str">
        <f>'Resources &amp; Toolkits'!P7</f>
        <v>No</v>
      </c>
      <c r="P58" s="29" t="s">
        <v>37</v>
      </c>
      <c r="Q58" s="29" t="s">
        <v>1216</v>
      </c>
      <c r="R58" s="29" t="str">
        <f>'Resources &amp; Toolkits'!J7</f>
        <v>Adjacent</v>
      </c>
      <c r="S58" s="29" t="str">
        <f>"No"</f>
        <v>No</v>
      </c>
      <c r="T58" s="29" t="str">
        <f t="shared" si="1"/>
        <v>Yes</v>
      </c>
      <c r="U58" s="29" t="str">
        <f>'Resources &amp; Toolkits'!L7</f>
        <v>Primary Curriculum; Teacher CPD / Professional Learning; Cross-curricular ESD</v>
      </c>
      <c r="V58" s="29" t="str">
        <f t="shared" si="17"/>
        <v>No</v>
      </c>
      <c r="W58" s="29" t="str">
        <f>"Online"</f>
        <v>Online</v>
      </c>
      <c r="X58" s="29" t="str">
        <f>'Resources &amp; Toolkits'!T7</f>
        <v>Seasonal</v>
      </c>
      <c r="Y58" s="29" t="str">
        <f>'Resources &amp; Toolkits'!S7</f>
        <v>Official website verified</v>
      </c>
      <c r="Z58" s="29" t="str">
        <f>'Resources &amp; Toolkits'!R7</f>
        <v>Official Website</v>
      </c>
      <c r="AA58" s="29" t="s">
        <v>1614</v>
      </c>
      <c r="AB58" s="29" t="s">
        <v>38</v>
      </c>
      <c r="AC58" s="29" t="s">
        <v>186</v>
      </c>
      <c r="AD58" s="30">
        <f>'Resources &amp; Toolkits'!U7</f>
        <v>46232</v>
      </c>
      <c r="AE58" s="29" t="str">
        <f t="shared" si="3"/>
        <v>Yes</v>
      </c>
      <c r="AF58" s="29" t="str">
        <f t="shared" si="4"/>
        <v>No</v>
      </c>
      <c r="AG58" s="29" t="str">
        <f t="shared" si="5"/>
        <v>Not applicable</v>
      </c>
      <c r="AH58" s="29" t="str">
        <f t="shared" si="6"/>
        <v>Not applicable</v>
      </c>
      <c r="AI58" s="29" t="str">
        <f t="shared" si="7"/>
        <v>No</v>
      </c>
      <c r="AJ58" s="29" t="str">
        <f t="shared" si="8"/>
        <v>Yes</v>
      </c>
      <c r="AK58" s="29" t="str">
        <f t="shared" si="9"/>
        <v>Yes</v>
      </c>
      <c r="AL58" s="29" t="str">
        <f t="shared" si="10"/>
        <v>No</v>
      </c>
      <c r="AM58" s="29" t="str">
        <f t="shared" si="11"/>
        <v>Yes</v>
      </c>
      <c r="AN58" s="29" t="s">
        <v>1697</v>
      </c>
      <c r="AO58" s="11"/>
      <c r="AP58" s="25"/>
      <c r="AQ58" s="25"/>
      <c r="AR58" s="11"/>
      <c r="AS58" s="11"/>
      <c r="AT58" s="11"/>
      <c r="AU58" s="11"/>
      <c r="AV58" s="11"/>
      <c r="AW58" s="11"/>
      <c r="AX58" s="11"/>
      <c r="AY58" s="11"/>
    </row>
    <row r="59" spans="1:51" s="10" customFormat="1" ht="63" customHeight="1" x14ac:dyDescent="0.2">
      <c r="A59" s="28" t="str">
        <f>'Resources &amp; Toolkits'!B8</f>
        <v>GLOBE Ireland Climate Literacy &amp; STEM</v>
      </c>
      <c r="B59" s="29" t="s">
        <v>1699</v>
      </c>
      <c r="C59" s="29" t="s">
        <v>1687</v>
      </c>
      <c r="D59" s="29" t="s">
        <v>1688</v>
      </c>
      <c r="E59" s="29" t="str">
        <f>'Resources &amp; Toolkits'!C8</f>
        <v>Green-Schools / GLOBE</v>
      </c>
      <c r="F59" s="29" t="s">
        <v>1652</v>
      </c>
      <c r="G59" s="29" t="s">
        <v>1682</v>
      </c>
      <c r="H59" s="29" t="s">
        <v>1696</v>
      </c>
      <c r="I59" s="29" t="s">
        <v>1612</v>
      </c>
      <c r="J59" s="29" t="s">
        <v>1666</v>
      </c>
      <c r="K59" s="29" t="str">
        <f>'Resources &amp; Toolkits'!G8</f>
        <v>Ireland – national / international network</v>
      </c>
      <c r="L59" s="29" t="str">
        <f>'Resources &amp; Toolkits'!M8</f>
        <v>No</v>
      </c>
      <c r="M59" s="29" t="str">
        <f>'Resources &amp; Toolkits'!N8</f>
        <v>Yes</v>
      </c>
      <c r="N59" s="29" t="str">
        <f>'Resources &amp; Toolkits'!O8</f>
        <v>Yes</v>
      </c>
      <c r="O59" s="29" t="str">
        <f>'Resources &amp; Toolkits'!P8</f>
        <v>No</v>
      </c>
      <c r="P59" s="29" t="s">
        <v>37</v>
      </c>
      <c r="Q59" s="29" t="s">
        <v>1216</v>
      </c>
      <c r="R59" s="29" t="str">
        <f>'Resources &amp; Toolkits'!J8</f>
        <v>Adjacent</v>
      </c>
      <c r="S59" s="29" t="str">
        <f>"No"</f>
        <v>No</v>
      </c>
      <c r="T59" s="29" t="str">
        <f t="shared" si="1"/>
        <v>Yes</v>
      </c>
      <c r="U59" s="29" t="str">
        <f>'Resources &amp; Toolkits'!L8</f>
        <v>Primary Curriculum; Junior Cycle; Teacher CPD / Professional Learning</v>
      </c>
      <c r="V59" s="29" t="str">
        <f t="shared" si="17"/>
        <v>No</v>
      </c>
      <c r="W59" s="29" t="str">
        <f>"Unknown"</f>
        <v>Unknown</v>
      </c>
      <c r="X59" s="29" t="str">
        <f>'Resources &amp; Toolkits'!T8</f>
        <v>Seasonal</v>
      </c>
      <c r="Y59" s="29" t="str">
        <f>'Resources &amp; Toolkits'!S8</f>
        <v>Official website verified</v>
      </c>
      <c r="Z59" s="29" t="str">
        <f>'Resources &amp; Toolkits'!R8</f>
        <v>Official Website</v>
      </c>
      <c r="AA59" s="29" t="s">
        <v>1614</v>
      </c>
      <c r="AB59" s="29" t="s">
        <v>38</v>
      </c>
      <c r="AC59" s="29" t="s">
        <v>186</v>
      </c>
      <c r="AD59" s="30">
        <f>'Resources &amp; Toolkits'!U8</f>
        <v>46232</v>
      </c>
      <c r="AE59" s="29" t="str">
        <f t="shared" si="3"/>
        <v>Yes</v>
      </c>
      <c r="AF59" s="29" t="str">
        <f t="shared" si="4"/>
        <v>No</v>
      </c>
      <c r="AG59" s="29" t="str">
        <f t="shared" si="5"/>
        <v>Not applicable</v>
      </c>
      <c r="AH59" s="29" t="str">
        <f t="shared" si="6"/>
        <v>Not applicable</v>
      </c>
      <c r="AI59" s="29" t="str">
        <f t="shared" si="7"/>
        <v>No</v>
      </c>
      <c r="AJ59" s="29" t="str">
        <f t="shared" si="8"/>
        <v>Yes</v>
      </c>
      <c r="AK59" s="29" t="str">
        <f t="shared" si="9"/>
        <v>No</v>
      </c>
      <c r="AL59" s="29" t="str">
        <f t="shared" si="10"/>
        <v>No</v>
      </c>
      <c r="AM59" s="29" t="str">
        <f t="shared" si="11"/>
        <v>Yes</v>
      </c>
      <c r="AN59" s="29" t="s">
        <v>1700</v>
      </c>
      <c r="AO59" s="11"/>
      <c r="AP59" s="25"/>
      <c r="AQ59" s="25"/>
      <c r="AR59" s="11"/>
      <c r="AS59" s="11"/>
      <c r="AT59" s="11"/>
      <c r="AU59" s="11"/>
      <c r="AV59" s="11"/>
      <c r="AW59" s="11"/>
      <c r="AX59" s="11"/>
      <c r="AY59" s="11"/>
    </row>
    <row r="60" spans="1:51" s="10" customFormat="1" ht="63" customHeight="1" x14ac:dyDescent="0.2">
      <c r="A60" s="28" t="str">
        <f>'Resources &amp; Toolkits'!B9</f>
        <v>Global Goals Book Club</v>
      </c>
      <c r="B60" s="29" t="s">
        <v>1701</v>
      </c>
      <c r="C60" s="29" t="s">
        <v>1687</v>
      </c>
      <c r="D60" s="29" t="s">
        <v>1688</v>
      </c>
      <c r="E60" s="29" t="str">
        <f>'Resources &amp; Toolkits'!C9</f>
        <v>Green-Schools</v>
      </c>
      <c r="F60" s="29" t="s">
        <v>1652</v>
      </c>
      <c r="G60" s="29" t="s">
        <v>1610</v>
      </c>
      <c r="H60" s="29" t="s">
        <v>1611</v>
      </c>
      <c r="I60" s="29" t="s">
        <v>1612</v>
      </c>
      <c r="J60" s="29" t="s">
        <v>1623</v>
      </c>
      <c r="K60" s="29" t="str">
        <f>'Resources &amp; Toolkits'!G9</f>
        <v>Ireland – national / online</v>
      </c>
      <c r="L60" s="29" t="str">
        <f>'Resources &amp; Toolkits'!M9</f>
        <v>No</v>
      </c>
      <c r="M60" s="29" t="str">
        <f>'Resources &amp; Toolkits'!N9</f>
        <v>Yes</v>
      </c>
      <c r="N60" s="29" t="str">
        <f>'Resources &amp; Toolkits'!O9</f>
        <v>Yes</v>
      </c>
      <c r="O60" s="29" t="str">
        <f>'Resources &amp; Toolkits'!P9</f>
        <v>No</v>
      </c>
      <c r="P60" s="29" t="s">
        <v>37</v>
      </c>
      <c r="Q60" s="29" t="s">
        <v>907</v>
      </c>
      <c r="R60" s="29" t="str">
        <f>'Resources &amp; Toolkits'!J9</f>
        <v>Adjacent</v>
      </c>
      <c r="S60" s="29" t="str">
        <f>"No"</f>
        <v>No</v>
      </c>
      <c r="T60" s="29" t="str">
        <f t="shared" si="1"/>
        <v>Yes</v>
      </c>
      <c r="U60" s="29" t="str">
        <f>'Resources &amp; Toolkits'!L9</f>
        <v>Primary Curriculum; Junior Cycle; Cross-curricular ESD</v>
      </c>
      <c r="V60" s="29" t="str">
        <f t="shared" si="17"/>
        <v>No</v>
      </c>
      <c r="W60" s="29" t="str">
        <f>"Online"</f>
        <v>Online</v>
      </c>
      <c r="X60" s="29" t="str">
        <f>'Resources &amp; Toolkits'!T9</f>
        <v>Active</v>
      </c>
      <c r="Y60" s="29" t="str">
        <f>'Resources &amp; Toolkits'!S9</f>
        <v>Official website verified</v>
      </c>
      <c r="Z60" s="29" t="str">
        <f>'Resources &amp; Toolkits'!R9</f>
        <v>Official Website</v>
      </c>
      <c r="AA60" s="29" t="s">
        <v>1614</v>
      </c>
      <c r="AB60" s="29" t="s">
        <v>38</v>
      </c>
      <c r="AC60" s="29" t="s">
        <v>186</v>
      </c>
      <c r="AD60" s="30">
        <f>'Resources &amp; Toolkits'!U9</f>
        <v>46232</v>
      </c>
      <c r="AE60" s="29" t="str">
        <f t="shared" si="3"/>
        <v>Yes</v>
      </c>
      <c r="AF60" s="29" t="str">
        <f t="shared" si="4"/>
        <v>Yes</v>
      </c>
      <c r="AG60" s="29" t="str">
        <f t="shared" si="5"/>
        <v>Yes</v>
      </c>
      <c r="AH60" s="29" t="str">
        <f t="shared" si="6"/>
        <v>Yes</v>
      </c>
      <c r="AI60" s="29" t="str">
        <f t="shared" si="7"/>
        <v>No</v>
      </c>
      <c r="AJ60" s="29" t="str">
        <f t="shared" si="8"/>
        <v>Yes</v>
      </c>
      <c r="AK60" s="29" t="str">
        <f t="shared" si="9"/>
        <v>Yes</v>
      </c>
      <c r="AL60" s="29" t="str">
        <f t="shared" si="10"/>
        <v>No</v>
      </c>
      <c r="AM60" s="29" t="str">
        <f t="shared" si="11"/>
        <v>No</v>
      </c>
      <c r="AN60" s="29"/>
      <c r="AO60" s="11"/>
      <c r="AP60" s="25"/>
      <c r="AQ60" s="25"/>
      <c r="AR60" s="11"/>
      <c r="AS60" s="11"/>
      <c r="AT60" s="11"/>
      <c r="AU60" s="11"/>
      <c r="AV60" s="11"/>
      <c r="AW60" s="11"/>
      <c r="AX60" s="11"/>
      <c r="AY60" s="11"/>
    </row>
    <row r="61" spans="1:51" s="10" customFormat="1" ht="63" customHeight="1" x14ac:dyDescent="0.2">
      <c r="A61" s="28" t="str">
        <f>'Resources &amp; Toolkits'!B10</f>
        <v>Code Green</v>
      </c>
      <c r="B61" s="29" t="s">
        <v>1702</v>
      </c>
      <c r="C61" s="29" t="s">
        <v>1687</v>
      </c>
      <c r="D61" s="29" t="s">
        <v>1688</v>
      </c>
      <c r="E61" s="29" t="str">
        <f>'Resources &amp; Toolkits'!C10</f>
        <v>Microsoft Dream Space / IKC3 / RTÉ Learn</v>
      </c>
      <c r="F61" s="29" t="s">
        <v>1639</v>
      </c>
      <c r="G61" s="29" t="s">
        <v>1610</v>
      </c>
      <c r="H61" s="29" t="s">
        <v>1611</v>
      </c>
      <c r="I61" s="29" t="s">
        <v>1612</v>
      </c>
      <c r="J61" s="29" t="s">
        <v>1623</v>
      </c>
      <c r="K61" s="29" t="str">
        <f>'Resources &amp; Toolkits'!G10</f>
        <v>Ireland – national / online</v>
      </c>
      <c r="L61" s="29" t="str">
        <f>'Resources &amp; Toolkits'!M10</f>
        <v>No</v>
      </c>
      <c r="M61" s="29" t="str">
        <f>'Resources &amp; Toolkits'!N10</f>
        <v>Yes</v>
      </c>
      <c r="N61" s="29" t="str">
        <f>'Resources &amp; Toolkits'!O10</f>
        <v>No</v>
      </c>
      <c r="O61" s="29" t="str">
        <f>'Resources &amp; Toolkits'!P10</f>
        <v>No</v>
      </c>
      <c r="P61" s="29" t="s">
        <v>37</v>
      </c>
      <c r="Q61" s="29" t="s">
        <v>907</v>
      </c>
      <c r="R61" s="29" t="str">
        <f>'Resources &amp; Toolkits'!J10</f>
        <v>Adjacent</v>
      </c>
      <c r="S61" s="29" t="str">
        <f>"Yes"</f>
        <v>Yes</v>
      </c>
      <c r="T61" s="29" t="str">
        <f t="shared" si="1"/>
        <v>Yes</v>
      </c>
      <c r="U61" s="29" t="str">
        <f>'Resources &amp; Toolkits'!L10</f>
        <v>Primary Curriculum; Primary SESE</v>
      </c>
      <c r="V61" s="29" t="str">
        <f t="shared" si="17"/>
        <v>No</v>
      </c>
      <c r="W61" s="29" t="str">
        <f>"Online"</f>
        <v>Online</v>
      </c>
      <c r="X61" s="29" t="str">
        <f>'Resources &amp; Toolkits'!T10</f>
        <v>Active</v>
      </c>
      <c r="Y61" s="29" t="str">
        <f>'Resources &amp; Toolkits'!S10</f>
        <v>Official website verified</v>
      </c>
      <c r="Z61" s="29" t="str">
        <f>'Resources &amp; Toolkits'!R10</f>
        <v>Official Website</v>
      </c>
      <c r="AA61" s="29" t="s">
        <v>1614</v>
      </c>
      <c r="AB61" s="29" t="s">
        <v>38</v>
      </c>
      <c r="AC61" s="29" t="s">
        <v>186</v>
      </c>
      <c r="AD61" s="30">
        <f>'Resources &amp; Toolkits'!U10</f>
        <v>46232</v>
      </c>
      <c r="AE61" s="29" t="str">
        <f t="shared" si="3"/>
        <v>Yes</v>
      </c>
      <c r="AF61" s="29" t="str">
        <f t="shared" si="4"/>
        <v>Yes</v>
      </c>
      <c r="AG61" s="29" t="str">
        <f t="shared" si="5"/>
        <v>Yes</v>
      </c>
      <c r="AH61" s="29" t="str">
        <f t="shared" si="6"/>
        <v>Yes</v>
      </c>
      <c r="AI61" s="29" t="str">
        <f t="shared" si="7"/>
        <v>No</v>
      </c>
      <c r="AJ61" s="29" t="str">
        <f t="shared" si="8"/>
        <v>Yes</v>
      </c>
      <c r="AK61" s="29" t="str">
        <f t="shared" si="9"/>
        <v>Yes</v>
      </c>
      <c r="AL61" s="29" t="str">
        <f t="shared" si="10"/>
        <v>No</v>
      </c>
      <c r="AM61" s="29" t="str">
        <f t="shared" si="11"/>
        <v>No</v>
      </c>
      <c r="AN61" s="29"/>
      <c r="AO61" s="11"/>
      <c r="AP61" s="25"/>
      <c r="AQ61" s="25"/>
      <c r="AR61" s="11"/>
      <c r="AS61" s="11"/>
      <c r="AT61" s="11"/>
      <c r="AU61" s="11"/>
      <c r="AV61" s="11"/>
      <c r="AW61" s="11"/>
      <c r="AX61" s="11"/>
      <c r="AY61" s="11"/>
    </row>
    <row r="62" spans="1:51" s="10" customFormat="1" ht="63" customHeight="1" x14ac:dyDescent="0.2">
      <c r="A62" s="28" t="str">
        <f>'Resources &amp; Toolkits'!B11</f>
        <v>GROW at School</v>
      </c>
      <c r="B62" s="29" t="s">
        <v>1703</v>
      </c>
      <c r="C62" s="29" t="s">
        <v>1687</v>
      </c>
      <c r="D62" s="29" t="s">
        <v>1688</v>
      </c>
      <c r="E62" s="29" t="str">
        <f>'Resources &amp; Toolkits'!C11</f>
        <v>GIY Ireland</v>
      </c>
      <c r="F62" s="29" t="s">
        <v>1670</v>
      </c>
      <c r="G62" s="29" t="s">
        <v>1610</v>
      </c>
      <c r="H62" s="29" t="s">
        <v>1611</v>
      </c>
      <c r="I62" s="29" t="s">
        <v>1612</v>
      </c>
      <c r="J62" s="29" t="s">
        <v>1623</v>
      </c>
      <c r="K62" s="29" t="str">
        <f>'Resources &amp; Toolkits'!G11</f>
        <v>Ireland – nationwide</v>
      </c>
      <c r="L62" s="29" t="str">
        <f>'Resources &amp; Toolkits'!M11</f>
        <v>No</v>
      </c>
      <c r="M62" s="29" t="str">
        <f>'Resources &amp; Toolkits'!N11</f>
        <v>Yes</v>
      </c>
      <c r="N62" s="29" t="str">
        <f>'Resources &amp; Toolkits'!O11</f>
        <v>Yes</v>
      </c>
      <c r="O62" s="29" t="str">
        <f>'Resources &amp; Toolkits'!P11</f>
        <v>No</v>
      </c>
      <c r="P62" s="29" t="s">
        <v>37</v>
      </c>
      <c r="Q62" s="29" t="s">
        <v>1636</v>
      </c>
      <c r="R62" s="29" t="str">
        <f>'Resources &amp; Toolkits'!J11</f>
        <v>Implicit</v>
      </c>
      <c r="S62" s="29" t="str">
        <f t="shared" ref="S62:S75" si="18">"No"</f>
        <v>No</v>
      </c>
      <c r="T62" s="29" t="str">
        <f t="shared" si="1"/>
        <v>Yes</v>
      </c>
      <c r="U62" s="29" t="str">
        <f>'Resources &amp; Toolkits'!L11</f>
        <v>Primary Curriculum; Junior Cycle; Leaving Certificate; Teacher CPD / Professional Learning</v>
      </c>
      <c r="V62" s="29" t="str">
        <f t="shared" si="17"/>
        <v>No</v>
      </c>
      <c r="W62" s="29" t="str">
        <f>"In-person"</f>
        <v>In-person</v>
      </c>
      <c r="X62" s="29" t="str">
        <f>'Resources &amp; Toolkits'!T11</f>
        <v>Active</v>
      </c>
      <c r="Y62" s="29" t="str">
        <f>'Resources &amp; Toolkits'!S11</f>
        <v>Provider validated</v>
      </c>
      <c r="Z62" s="29" t="str">
        <f>'Resources &amp; Toolkits'!R11</f>
        <v>MS Forms</v>
      </c>
      <c r="AA62" s="29" t="s">
        <v>1614</v>
      </c>
      <c r="AB62" s="29" t="s">
        <v>1678</v>
      </c>
      <c r="AC62" s="29" t="s">
        <v>186</v>
      </c>
      <c r="AD62" s="30">
        <f>'Resources &amp; Toolkits'!U11</f>
        <v>46232</v>
      </c>
      <c r="AE62" s="29" t="str">
        <f t="shared" si="3"/>
        <v>Yes</v>
      </c>
      <c r="AF62" s="29" t="str">
        <f t="shared" si="4"/>
        <v>Yes</v>
      </c>
      <c r="AG62" s="29" t="str">
        <f t="shared" si="5"/>
        <v>Yes</v>
      </c>
      <c r="AH62" s="29" t="str">
        <f t="shared" si="6"/>
        <v>No</v>
      </c>
      <c r="AI62" s="29" t="str">
        <f t="shared" si="7"/>
        <v>No</v>
      </c>
      <c r="AJ62" s="29" t="str">
        <f t="shared" si="8"/>
        <v>Yes</v>
      </c>
      <c r="AK62" s="29" t="str">
        <f t="shared" si="9"/>
        <v>No</v>
      </c>
      <c r="AL62" s="29" t="str">
        <f t="shared" si="10"/>
        <v>No</v>
      </c>
      <c r="AM62" s="29" t="str">
        <f t="shared" si="11"/>
        <v>No</v>
      </c>
      <c r="AN62" s="29" t="s">
        <v>499</v>
      </c>
      <c r="AO62" s="11"/>
      <c r="AP62" s="25"/>
      <c r="AQ62" s="25"/>
      <c r="AR62" s="11"/>
      <c r="AS62" s="11"/>
      <c r="AT62" s="11"/>
      <c r="AU62" s="11"/>
      <c r="AV62" s="11"/>
      <c r="AW62" s="11"/>
      <c r="AX62" s="11"/>
      <c r="AY62" s="11"/>
    </row>
    <row r="63" spans="1:51" s="10" customFormat="1" ht="63" customHeight="1" x14ac:dyDescent="0.2">
      <c r="A63" s="28" t="str">
        <f>'Resources &amp; Toolkits'!B12</f>
        <v>The Big Grow</v>
      </c>
      <c r="B63" s="29" t="s">
        <v>1704</v>
      </c>
      <c r="C63" s="29" t="s">
        <v>1687</v>
      </c>
      <c r="D63" s="29" t="s">
        <v>1688</v>
      </c>
      <c r="E63" s="29" t="str">
        <f>'Resources &amp; Toolkits'!C12</f>
        <v>GIY / Innocent Drinks</v>
      </c>
      <c r="F63" s="29" t="s">
        <v>1670</v>
      </c>
      <c r="G63" s="29" t="s">
        <v>1610</v>
      </c>
      <c r="H63" s="29" t="s">
        <v>1611</v>
      </c>
      <c r="I63" s="29" t="s">
        <v>1612</v>
      </c>
      <c r="J63" s="29" t="s">
        <v>1623</v>
      </c>
      <c r="K63" s="29" t="str">
        <f>'Resources &amp; Toolkits'!G12</f>
        <v>Ireland and United Kingdom</v>
      </c>
      <c r="L63" s="29" t="str">
        <f>'Resources &amp; Toolkits'!M12</f>
        <v>No</v>
      </c>
      <c r="M63" s="29" t="str">
        <f>'Resources &amp; Toolkits'!N12</f>
        <v>Yes</v>
      </c>
      <c r="N63" s="29" t="str">
        <f>'Resources &amp; Toolkits'!O12</f>
        <v>No</v>
      </c>
      <c r="O63" s="29" t="str">
        <f>'Resources &amp; Toolkits'!P12</f>
        <v>No</v>
      </c>
      <c r="P63" s="29" t="s">
        <v>37</v>
      </c>
      <c r="Q63" s="29" t="s">
        <v>907</v>
      </c>
      <c r="R63" s="29" t="str">
        <f>'Resources &amp; Toolkits'!J12</f>
        <v>Implicit</v>
      </c>
      <c r="S63" s="29" t="str">
        <f t="shared" si="18"/>
        <v>No</v>
      </c>
      <c r="T63" s="29" t="str">
        <f t="shared" si="1"/>
        <v>Yes</v>
      </c>
      <c r="U63" s="29" t="str">
        <f>'Resources &amp; Toolkits'!L12</f>
        <v>Primary Curriculum</v>
      </c>
      <c r="V63" s="29" t="str">
        <f t="shared" si="17"/>
        <v>No</v>
      </c>
      <c r="W63" s="29" t="str">
        <f>"Online"</f>
        <v>Online</v>
      </c>
      <c r="X63" s="29" t="str">
        <f>'Resources &amp; Toolkits'!T12</f>
        <v>Unknown</v>
      </c>
      <c r="Y63" s="29" t="str">
        <f>'Resources &amp; Toolkits'!S12</f>
        <v>Partially verified</v>
      </c>
      <c r="Z63" s="29" t="str">
        <f>'Resources &amp; Toolkits'!R12</f>
        <v>Official Website</v>
      </c>
      <c r="AA63" s="29" t="s">
        <v>1637</v>
      </c>
      <c r="AB63" s="29" t="s">
        <v>38</v>
      </c>
      <c r="AC63" s="29" t="s">
        <v>186</v>
      </c>
      <c r="AD63" s="30">
        <f>'Resources &amp; Toolkits'!U12</f>
        <v>46232</v>
      </c>
      <c r="AE63" s="29" t="str">
        <f t="shared" si="3"/>
        <v>No</v>
      </c>
      <c r="AF63" s="29" t="str">
        <f t="shared" si="4"/>
        <v>No</v>
      </c>
      <c r="AG63" s="29" t="str">
        <f t="shared" si="5"/>
        <v>Not applicable</v>
      </c>
      <c r="AH63" s="29" t="str">
        <f t="shared" si="6"/>
        <v>Not applicable</v>
      </c>
      <c r="AI63" s="29" t="str">
        <f t="shared" si="7"/>
        <v>No</v>
      </c>
      <c r="AJ63" s="29" t="str">
        <f t="shared" si="8"/>
        <v>Yes</v>
      </c>
      <c r="AK63" s="29" t="str">
        <f t="shared" si="9"/>
        <v>Yes</v>
      </c>
      <c r="AL63" s="29" t="str">
        <f t="shared" si="10"/>
        <v>No</v>
      </c>
      <c r="AM63" s="29" t="str">
        <f t="shared" si="11"/>
        <v>No</v>
      </c>
      <c r="AN63" s="29" t="s">
        <v>508</v>
      </c>
      <c r="AO63" s="11"/>
      <c r="AP63" s="25"/>
      <c r="AQ63" s="25"/>
      <c r="AR63" s="11"/>
      <c r="AS63" s="11"/>
      <c r="AT63" s="11"/>
      <c r="AU63" s="11"/>
      <c r="AV63" s="11"/>
      <c r="AW63" s="11"/>
      <c r="AX63" s="11"/>
      <c r="AY63" s="11"/>
    </row>
    <row r="64" spans="1:51" s="10" customFormat="1" ht="63" customHeight="1" x14ac:dyDescent="0.2">
      <c r="A64" s="28" t="str">
        <f>'Resources &amp; Toolkits'!B13</f>
        <v>Teaching about Climate Change in Irish Primary Schools</v>
      </c>
      <c r="B64" s="29" t="s">
        <v>1705</v>
      </c>
      <c r="C64" s="29" t="s">
        <v>1687</v>
      </c>
      <c r="D64" s="29" t="s">
        <v>1688</v>
      </c>
      <c r="E64" s="29" t="str">
        <f>'Resources &amp; Toolkits'!C13</f>
        <v>Trócaire</v>
      </c>
      <c r="F64" s="29" t="s">
        <v>1621</v>
      </c>
      <c r="G64" s="29" t="s">
        <v>1610</v>
      </c>
      <c r="H64" s="29" t="s">
        <v>1611</v>
      </c>
      <c r="I64" s="29" t="s">
        <v>1612</v>
      </c>
      <c r="J64" s="29" t="s">
        <v>1623</v>
      </c>
      <c r="K64" s="29" t="str">
        <f>'Resources &amp; Toolkits'!G13</f>
        <v>Ireland – national / online</v>
      </c>
      <c r="L64" s="29" t="str">
        <f>'Resources &amp; Toolkits'!M13</f>
        <v>No</v>
      </c>
      <c r="M64" s="29" t="str">
        <f>'Resources &amp; Toolkits'!N13</f>
        <v>Yes</v>
      </c>
      <c r="N64" s="29" t="str">
        <f>'Resources &amp; Toolkits'!O13</f>
        <v>No</v>
      </c>
      <c r="O64" s="29" t="str">
        <f>'Resources &amp; Toolkits'!P13</f>
        <v>No</v>
      </c>
      <c r="P64" s="29" t="s">
        <v>37</v>
      </c>
      <c r="Q64" s="29" t="s">
        <v>907</v>
      </c>
      <c r="R64" s="29" t="str">
        <f>'Resources &amp; Toolkits'!J13</f>
        <v>Adjacent</v>
      </c>
      <c r="S64" s="29" t="str">
        <f t="shared" si="18"/>
        <v>No</v>
      </c>
      <c r="T64" s="29" t="str">
        <f t="shared" si="1"/>
        <v>Yes</v>
      </c>
      <c r="U64" s="29" t="str">
        <f>'Resources &amp; Toolkits'!L13</f>
        <v>Primary Curriculum; Primary SESE; Cross-curricular ESD</v>
      </c>
      <c r="V64" s="29" t="str">
        <f t="shared" si="17"/>
        <v>No</v>
      </c>
      <c r="W64" s="29" t="str">
        <f>"Online"</f>
        <v>Online</v>
      </c>
      <c r="X64" s="29" t="str">
        <f>'Resources &amp; Toolkits'!T13</f>
        <v>Active</v>
      </c>
      <c r="Y64" s="29" t="str">
        <f>'Resources &amp; Toolkits'!S13</f>
        <v>Official website verified</v>
      </c>
      <c r="Z64" s="29" t="str">
        <f>'Resources &amp; Toolkits'!R13</f>
        <v>Official Website</v>
      </c>
      <c r="AA64" s="29" t="s">
        <v>1614</v>
      </c>
      <c r="AB64" s="29" t="s">
        <v>38</v>
      </c>
      <c r="AC64" s="29" t="s">
        <v>186</v>
      </c>
      <c r="AD64" s="30">
        <f>'Resources &amp; Toolkits'!U13</f>
        <v>46232</v>
      </c>
      <c r="AE64" s="29" t="str">
        <f t="shared" si="3"/>
        <v>Yes</v>
      </c>
      <c r="AF64" s="29" t="str">
        <f t="shared" si="4"/>
        <v>Yes</v>
      </c>
      <c r="AG64" s="29" t="str">
        <f t="shared" si="5"/>
        <v>Yes</v>
      </c>
      <c r="AH64" s="29" t="str">
        <f t="shared" si="6"/>
        <v>Yes</v>
      </c>
      <c r="AI64" s="29" t="str">
        <f t="shared" si="7"/>
        <v>No</v>
      </c>
      <c r="AJ64" s="29" t="str">
        <f t="shared" si="8"/>
        <v>Yes</v>
      </c>
      <c r="AK64" s="29" t="str">
        <f t="shared" si="9"/>
        <v>Yes</v>
      </c>
      <c r="AL64" s="29" t="str">
        <f t="shared" si="10"/>
        <v>No</v>
      </c>
      <c r="AM64" s="29" t="str">
        <f t="shared" si="11"/>
        <v>No</v>
      </c>
      <c r="AN64" s="29"/>
      <c r="AO64" s="11"/>
      <c r="AP64" s="25"/>
      <c r="AQ64" s="25"/>
      <c r="AR64" s="11"/>
      <c r="AS64" s="11"/>
      <c r="AT64" s="11"/>
      <c r="AU64" s="11"/>
      <c r="AV64" s="11"/>
      <c r="AW64" s="11"/>
      <c r="AX64" s="11"/>
      <c r="AY64" s="11"/>
    </row>
    <row r="65" spans="1:51" s="10" customFormat="1" ht="63" customHeight="1" x14ac:dyDescent="0.2">
      <c r="A65" s="28" t="str">
        <f>'Resources &amp; Toolkits'!B14</f>
        <v>BEST Network Newsletter</v>
      </c>
      <c r="B65" s="29" t="s">
        <v>1706</v>
      </c>
      <c r="C65" s="29" t="s">
        <v>1687</v>
      </c>
      <c r="D65" s="29" t="s">
        <v>1688</v>
      </c>
      <c r="E65" s="29" t="str">
        <f>'Resources &amp; Toolkits'!C14</f>
        <v>BEST Network / BiOrbic</v>
      </c>
      <c r="F65" s="29" t="s">
        <v>1639</v>
      </c>
      <c r="G65" s="29" t="s">
        <v>1610</v>
      </c>
      <c r="H65" s="29" t="s">
        <v>1611</v>
      </c>
      <c r="I65" s="29" t="s">
        <v>1612</v>
      </c>
      <c r="J65" s="29" t="s">
        <v>1619</v>
      </c>
      <c r="K65" s="29" t="str">
        <f>'Resources &amp; Toolkits'!G14</f>
        <v>Ireland / Europe – online</v>
      </c>
      <c r="L65" s="29" t="str">
        <f>'Resources &amp; Toolkits'!M14</f>
        <v>No</v>
      </c>
      <c r="M65" s="29" t="str">
        <f>'Resources &amp; Toolkits'!N14</f>
        <v>Yes</v>
      </c>
      <c r="N65" s="29" t="str">
        <f>'Resources &amp; Toolkits'!O14</f>
        <v>Yes</v>
      </c>
      <c r="O65" s="29" t="str">
        <f>'Resources &amp; Toolkits'!P14</f>
        <v>Yes</v>
      </c>
      <c r="P65" s="29" t="s">
        <v>37</v>
      </c>
      <c r="Q65" s="29" t="s">
        <v>1636</v>
      </c>
      <c r="R65" s="29" t="str">
        <f>'Resources &amp; Toolkits'!J14</f>
        <v>Explicit</v>
      </c>
      <c r="S65" s="29" t="str">
        <f t="shared" si="18"/>
        <v>No</v>
      </c>
      <c r="T65" s="29" t="str">
        <f t="shared" si="1"/>
        <v>Yes</v>
      </c>
      <c r="U65" s="29" t="str">
        <f>'Resources &amp; Toolkits'!L14</f>
        <v>Primary Curriculum; Junior Cycle; Initial Teacher Education (ITE); Teacher CPD / Professional Learning</v>
      </c>
      <c r="V65" s="29" t="str">
        <f t="shared" si="17"/>
        <v>No</v>
      </c>
      <c r="W65" s="29" t="str">
        <f>"Online"</f>
        <v>Online</v>
      </c>
      <c r="X65" s="29" t="str">
        <f>'Resources &amp; Toolkits'!T14</f>
        <v>Active</v>
      </c>
      <c r="Y65" s="29" t="str">
        <f>'Resources &amp; Toolkits'!S14</f>
        <v>Provider validated</v>
      </c>
      <c r="Z65" s="29" t="str">
        <f>'Resources &amp; Toolkits'!R14</f>
        <v>MS Forms</v>
      </c>
      <c r="AA65" s="29" t="s">
        <v>1614</v>
      </c>
      <c r="AB65" s="29" t="s">
        <v>1678</v>
      </c>
      <c r="AC65" s="29" t="s">
        <v>186</v>
      </c>
      <c r="AD65" s="30">
        <f>'Resources &amp; Toolkits'!U14</f>
        <v>46232</v>
      </c>
      <c r="AE65" s="29" t="str">
        <f t="shared" si="3"/>
        <v>Yes</v>
      </c>
      <c r="AF65" s="29" t="str">
        <f t="shared" si="4"/>
        <v>Yes</v>
      </c>
      <c r="AG65" s="29" t="str">
        <f t="shared" si="5"/>
        <v>Yes</v>
      </c>
      <c r="AH65" s="29" t="str">
        <f t="shared" si="6"/>
        <v>No</v>
      </c>
      <c r="AI65" s="29" t="str">
        <f t="shared" si="7"/>
        <v>No</v>
      </c>
      <c r="AJ65" s="29" t="str">
        <f t="shared" si="8"/>
        <v>Yes</v>
      </c>
      <c r="AK65" s="29" t="str">
        <f t="shared" si="9"/>
        <v>Yes</v>
      </c>
      <c r="AL65" s="29" t="str">
        <f t="shared" si="10"/>
        <v>Yes</v>
      </c>
      <c r="AM65" s="29" t="str">
        <f t="shared" si="11"/>
        <v>No</v>
      </c>
      <c r="AN65" s="29" t="s">
        <v>525</v>
      </c>
      <c r="AO65" s="11"/>
      <c r="AP65" s="25"/>
      <c r="AQ65" s="25"/>
      <c r="AR65" s="11"/>
      <c r="AS65" s="11"/>
      <c r="AT65" s="11"/>
      <c r="AU65" s="11"/>
      <c r="AV65" s="11"/>
      <c r="AW65" s="11"/>
      <c r="AX65" s="11"/>
      <c r="AY65" s="11"/>
    </row>
    <row r="66" spans="1:51" s="10" customFormat="1" ht="63" customHeight="1" x14ac:dyDescent="0.2">
      <c r="A66" s="28" t="str">
        <f>'Resources &amp; Toolkits'!B15</f>
        <v>Teachers in Residence Resources</v>
      </c>
      <c r="B66" s="29" t="s">
        <v>1707</v>
      </c>
      <c r="C66" s="29" t="s">
        <v>1687</v>
      </c>
      <c r="D66" s="29" t="s">
        <v>1688</v>
      </c>
      <c r="E66" s="29" t="str">
        <f>'Resources &amp; Toolkits'!C15</f>
        <v>CÚRAM Research Ireland Centre for Medical Devices / University of Galway</v>
      </c>
      <c r="F66" s="29" t="s">
        <v>260</v>
      </c>
      <c r="G66" s="29" t="s">
        <v>1610</v>
      </c>
      <c r="H66" s="29" t="s">
        <v>1611</v>
      </c>
      <c r="I66" s="29" t="s">
        <v>1612</v>
      </c>
      <c r="J66" s="29" t="s">
        <v>1623</v>
      </c>
      <c r="K66" s="29" t="str">
        <f>'Resources &amp; Toolkits'!G15</f>
        <v>Galway / Ireland – national online resource</v>
      </c>
      <c r="L66" s="29" t="str">
        <f>'Resources &amp; Toolkits'!M15</f>
        <v>No</v>
      </c>
      <c r="M66" s="29" t="str">
        <f>'Resources &amp; Toolkits'!N15</f>
        <v>Yes</v>
      </c>
      <c r="N66" s="29" t="str">
        <f>'Resources &amp; Toolkits'!O15</f>
        <v>Yes</v>
      </c>
      <c r="O66" s="29" t="str">
        <f>'Resources &amp; Toolkits'!P15</f>
        <v>No</v>
      </c>
      <c r="P66" s="29" t="s">
        <v>37</v>
      </c>
      <c r="Q66" s="29" t="s">
        <v>1216</v>
      </c>
      <c r="R66" s="29" t="str">
        <f>'Resources &amp; Toolkits'!J15</f>
        <v>Adjacent</v>
      </c>
      <c r="S66" s="29" t="str">
        <f t="shared" si="18"/>
        <v>No</v>
      </c>
      <c r="T66" s="29" t="str">
        <f t="shared" ref="T66:T129" si="19">IF(OR(U66="",U66="None stated"),"No",IF(AND(ISNUMBER(SEARCH("Requires clarification",U66)),LEN(U66)&lt;=30),"Unknown","Yes"))</f>
        <v>Yes</v>
      </c>
      <c r="U66" s="29" t="str">
        <f>'Resources &amp; Toolkits'!L15</f>
        <v>Primary Curriculum; Junior Cycle; Teacher CPD / Professional Learning</v>
      </c>
      <c r="V66" s="29" t="str">
        <f t="shared" si="17"/>
        <v>No</v>
      </c>
      <c r="W66" s="29" t="str">
        <f>"Online"</f>
        <v>Online</v>
      </c>
      <c r="X66" s="29" t="str">
        <f>'Resources &amp; Toolkits'!T15</f>
        <v>Active</v>
      </c>
      <c r="Y66" s="29" t="str">
        <f>'Resources &amp; Toolkits'!S15</f>
        <v>Official website verified</v>
      </c>
      <c r="Z66" s="29" t="str">
        <f>'Resources &amp; Toolkits'!R15</f>
        <v>Official Website</v>
      </c>
      <c r="AA66" s="29" t="s">
        <v>1614</v>
      </c>
      <c r="AB66" s="29" t="s">
        <v>38</v>
      </c>
      <c r="AC66" s="29" t="s">
        <v>186</v>
      </c>
      <c r="AD66" s="30">
        <f>'Resources &amp; Toolkits'!U15</f>
        <v>46232</v>
      </c>
      <c r="AE66" s="29" t="str">
        <f t="shared" ref="AE66:AE129" si="20">IF(OR(X66="Active",X66="Seasonal",X66="Transitioning"),"Yes","No")</f>
        <v>Yes</v>
      </c>
      <c r="AF66" s="29" t="str">
        <f t="shared" ref="AF66:AF129" si="21">IF(AND(G66&lt;&gt;"Exclude",OR(Y66="Provider validated",Y66="Official website verified")),"Yes","No")</f>
        <v>Yes</v>
      </c>
      <c r="AG66" s="29" t="str">
        <f t="shared" ref="AG66:AG129" si="22">IF(AND(G66="Core",AE66="Yes",AF66="Yes"),IF(L66="No","Yes","No"),"Not applicable")</f>
        <v>Yes</v>
      </c>
      <c r="AH66" s="29" t="str">
        <f t="shared" ref="AH66:AH129" si="23">IF(AND(G66="Core",AE66="Yes",AF66="Yes"),IF(P66="No","Yes",IF(OR(Q66="ITE",Q66="CPD",Q66="Both"),"No","Yes")),"Not applicable")</f>
        <v>No</v>
      </c>
      <c r="AI66" s="29" t="str">
        <f t="shared" ref="AI66:AI129" si="24">IF(AND(C66="Course/Programme",OR(V66="Yes",ISNUMBER(SEARCH("Higher Education",U66)),ISNUMBER(SEARCH("Initial Teacher Education",U66)),ISNUMBER(SEARCH("Leaving Certificate",U66)),ISNUMBER(SEARCH("Junior Cycle",U66)))),"Yes","No")</f>
        <v>No</v>
      </c>
      <c r="AJ66" s="29" t="str">
        <f t="shared" ref="AJ66:AJ129" si="25">IF(OR(ISNUMBER(SEARCH("Non-formal",U66)),ISNUMBER(SEARCH("Informal",U66)),C66="Resource/Toolkit",AND(C66="Project/Initiative",I66&lt;&gt;"Incidental")),"Yes","No")</f>
        <v>Yes</v>
      </c>
      <c r="AK66" s="29" t="str">
        <f t="shared" ref="AK66:AK129" si="26">IF(OR(W66="Online",W66="Blended"),"Yes","No")</f>
        <v>Yes</v>
      </c>
      <c r="AL66" s="29" t="str">
        <f t="shared" ref="AL66:AL129" si="27">IF(R66="Explicit","Yes","No")</f>
        <v>No</v>
      </c>
      <c r="AM66" s="29" t="str">
        <f t="shared" ref="AM66:AM129" si="28">IF(OR(H66="Parent collection",H66="Component resource"),"Yes","No")</f>
        <v>No</v>
      </c>
      <c r="AN66" s="29" t="s">
        <v>534</v>
      </c>
      <c r="AO66" s="11"/>
      <c r="AP66" s="25"/>
      <c r="AQ66" s="25"/>
      <c r="AR66" s="11"/>
      <c r="AS66" s="11"/>
      <c r="AT66" s="11"/>
      <c r="AU66" s="11"/>
      <c r="AV66" s="11"/>
      <c r="AW66" s="11"/>
      <c r="AX66" s="11"/>
      <c r="AY66" s="11"/>
    </row>
    <row r="67" spans="1:51" s="10" customFormat="1" ht="63" customHeight="1" x14ac:dyDescent="0.2">
      <c r="A67" s="28" t="str">
        <f>'Resources &amp; Toolkits'!B16</f>
        <v>MyGug Food Waste-to-Energy Education Resources</v>
      </c>
      <c r="B67" s="29" t="s">
        <v>1708</v>
      </c>
      <c r="C67" s="29" t="s">
        <v>1687</v>
      </c>
      <c r="D67" s="29" t="s">
        <v>1688</v>
      </c>
      <c r="E67" s="29" t="str">
        <f>'Resources &amp; Toolkits'!C16</f>
        <v>AmuGreen / MyGug</v>
      </c>
      <c r="F67" s="29" t="s">
        <v>1670</v>
      </c>
      <c r="G67" s="29" t="s">
        <v>1610</v>
      </c>
      <c r="H67" s="29" t="s">
        <v>1611</v>
      </c>
      <c r="I67" s="29" t="s">
        <v>1612</v>
      </c>
      <c r="J67" s="29" t="s">
        <v>1623</v>
      </c>
      <c r="K67" s="29" t="str">
        <f>'Resources &amp; Toolkits'!G16</f>
        <v>Ireland – school and education sites</v>
      </c>
      <c r="L67" s="29" t="str">
        <f>'Resources &amp; Toolkits'!M16</f>
        <v>No</v>
      </c>
      <c r="M67" s="29" t="str">
        <f>'Resources &amp; Toolkits'!N16</f>
        <v>Yes</v>
      </c>
      <c r="N67" s="29" t="str">
        <f>'Resources &amp; Toolkits'!O16</f>
        <v>Yes</v>
      </c>
      <c r="O67" s="29" t="str">
        <f>'Resources &amp; Toolkits'!P16</f>
        <v>No</v>
      </c>
      <c r="P67" s="29" t="s">
        <v>37</v>
      </c>
      <c r="Q67" s="29" t="s">
        <v>907</v>
      </c>
      <c r="R67" s="29" t="str">
        <f>'Resources &amp; Toolkits'!J16</f>
        <v>Implicit</v>
      </c>
      <c r="S67" s="29" t="str">
        <f t="shared" si="18"/>
        <v>No</v>
      </c>
      <c r="T67" s="29" t="str">
        <f t="shared" si="19"/>
        <v>Yes</v>
      </c>
      <c r="U67" s="29" t="str">
        <f>'Resources &amp; Toolkits'!L16</f>
        <v>Primary Curriculum; Junior Cycle; Cross-curricular ESD</v>
      </c>
      <c r="V67" s="29" t="str">
        <f t="shared" si="17"/>
        <v>No</v>
      </c>
      <c r="W67" s="29" t="str">
        <f>"In-person"</f>
        <v>In-person</v>
      </c>
      <c r="X67" s="29" t="str">
        <f>'Resources &amp; Toolkits'!T16</f>
        <v>Active</v>
      </c>
      <c r="Y67" s="29" t="str">
        <f>'Resources &amp; Toolkits'!S16</f>
        <v>Official website verified</v>
      </c>
      <c r="Z67" s="29" t="str">
        <f>'Resources &amp; Toolkits'!R16</f>
        <v>Official Website</v>
      </c>
      <c r="AA67" s="29" t="s">
        <v>1614</v>
      </c>
      <c r="AB67" s="29" t="s">
        <v>38</v>
      </c>
      <c r="AC67" s="29" t="s">
        <v>186</v>
      </c>
      <c r="AD67" s="30">
        <f>'Resources &amp; Toolkits'!U16</f>
        <v>46232</v>
      </c>
      <c r="AE67" s="29" t="str">
        <f t="shared" si="20"/>
        <v>Yes</v>
      </c>
      <c r="AF67" s="29" t="str">
        <f t="shared" si="21"/>
        <v>Yes</v>
      </c>
      <c r="AG67" s="29" t="str">
        <f t="shared" si="22"/>
        <v>Yes</v>
      </c>
      <c r="AH67" s="29" t="str">
        <f t="shared" si="23"/>
        <v>Yes</v>
      </c>
      <c r="AI67" s="29" t="str">
        <f t="shared" si="24"/>
        <v>No</v>
      </c>
      <c r="AJ67" s="29" t="str">
        <f t="shared" si="25"/>
        <v>Yes</v>
      </c>
      <c r="AK67" s="29" t="str">
        <f t="shared" si="26"/>
        <v>No</v>
      </c>
      <c r="AL67" s="29" t="str">
        <f t="shared" si="27"/>
        <v>No</v>
      </c>
      <c r="AM67" s="29" t="str">
        <f t="shared" si="28"/>
        <v>No</v>
      </c>
      <c r="AN67" s="29"/>
      <c r="AO67" s="11"/>
      <c r="AP67" s="25"/>
      <c r="AQ67" s="25"/>
      <c r="AR67" s="11"/>
      <c r="AS67" s="11"/>
      <c r="AT67" s="11"/>
      <c r="AU67" s="11"/>
      <c r="AV67" s="11"/>
      <c r="AW67" s="11"/>
      <c r="AX67" s="11"/>
      <c r="AY67" s="11"/>
    </row>
    <row r="68" spans="1:51" s="10" customFormat="1" ht="63" customHeight="1" x14ac:dyDescent="0.2">
      <c r="A68" s="28" t="str">
        <f>'Resources &amp; Toolkits'!B17</f>
        <v>Environmental Influencer Course</v>
      </c>
      <c r="B68" s="29" t="s">
        <v>1709</v>
      </c>
      <c r="C68" s="29" t="s">
        <v>1687</v>
      </c>
      <c r="D68" s="29" t="s">
        <v>1688</v>
      </c>
      <c r="E68" s="29" t="str">
        <f>'Resources &amp; Toolkits'!C17</f>
        <v>Irish Schools Sustainability Network (ISSN)</v>
      </c>
      <c r="F68" s="29" t="s">
        <v>1652</v>
      </c>
      <c r="G68" s="29" t="s">
        <v>1610</v>
      </c>
      <c r="H68" s="29" t="s">
        <v>1611</v>
      </c>
      <c r="I68" s="29" t="s">
        <v>1612</v>
      </c>
      <c r="J68" s="29" t="s">
        <v>1623</v>
      </c>
      <c r="K68" s="29" t="str">
        <f>'Resources &amp; Toolkits'!G17</f>
        <v>Ireland – national / online or school-based</v>
      </c>
      <c r="L68" s="29" t="str">
        <f>'Resources &amp; Toolkits'!M17</f>
        <v>No</v>
      </c>
      <c r="M68" s="29" t="str">
        <f>'Resources &amp; Toolkits'!N17</f>
        <v>No</v>
      </c>
      <c r="N68" s="29" t="str">
        <f>'Resources &amp; Toolkits'!O17</f>
        <v>Yes</v>
      </c>
      <c r="O68" s="29" t="str">
        <f>'Resources &amp; Toolkits'!P17</f>
        <v>No</v>
      </c>
      <c r="P68" s="29" t="s">
        <v>37</v>
      </c>
      <c r="Q68" s="29" t="s">
        <v>907</v>
      </c>
      <c r="R68" s="29" t="str">
        <f>'Resources &amp; Toolkits'!J17</f>
        <v>Adjacent</v>
      </c>
      <c r="S68" s="29" t="str">
        <f t="shared" si="18"/>
        <v>No</v>
      </c>
      <c r="T68" s="29" t="str">
        <f t="shared" si="19"/>
        <v>Yes</v>
      </c>
      <c r="U68" s="29" t="str">
        <f>'Resources &amp; Toolkits'!L17</f>
        <v>Junior Cycle; Transition Year; Cross-curricular ESD</v>
      </c>
      <c r="V68" s="29" t="str">
        <f t="shared" si="17"/>
        <v>No</v>
      </c>
      <c r="W68" s="29" t="str">
        <f>"Blended"</f>
        <v>Blended</v>
      </c>
      <c r="X68" s="29" t="str">
        <f>'Resources &amp; Toolkits'!T17</f>
        <v>Active</v>
      </c>
      <c r="Y68" s="29" t="str">
        <f>'Resources &amp; Toolkits'!S17</f>
        <v>Official website verified</v>
      </c>
      <c r="Z68" s="29" t="str">
        <f>'Resources &amp; Toolkits'!R17</f>
        <v>Official Website</v>
      </c>
      <c r="AA68" s="29" t="s">
        <v>1614</v>
      </c>
      <c r="AB68" s="29" t="s">
        <v>38</v>
      </c>
      <c r="AC68" s="29" t="s">
        <v>186</v>
      </c>
      <c r="AD68" s="30">
        <f>'Resources &amp; Toolkits'!U17</f>
        <v>46232</v>
      </c>
      <c r="AE68" s="29" t="str">
        <f t="shared" si="20"/>
        <v>Yes</v>
      </c>
      <c r="AF68" s="29" t="str">
        <f t="shared" si="21"/>
        <v>Yes</v>
      </c>
      <c r="AG68" s="29" t="str">
        <f t="shared" si="22"/>
        <v>Yes</v>
      </c>
      <c r="AH68" s="29" t="str">
        <f t="shared" si="23"/>
        <v>Yes</v>
      </c>
      <c r="AI68" s="29" t="str">
        <f t="shared" si="24"/>
        <v>No</v>
      </c>
      <c r="AJ68" s="29" t="str">
        <f t="shared" si="25"/>
        <v>Yes</v>
      </c>
      <c r="AK68" s="29" t="str">
        <f t="shared" si="26"/>
        <v>Yes</v>
      </c>
      <c r="AL68" s="29" t="str">
        <f t="shared" si="27"/>
        <v>No</v>
      </c>
      <c r="AM68" s="29" t="str">
        <f t="shared" si="28"/>
        <v>No</v>
      </c>
      <c r="AN68" s="29" t="s">
        <v>550</v>
      </c>
      <c r="AO68" s="11"/>
      <c r="AP68" s="25"/>
      <c r="AQ68" s="25"/>
      <c r="AR68" s="11"/>
      <c r="AS68" s="11"/>
      <c r="AT68" s="11"/>
      <c r="AU68" s="11"/>
      <c r="AV68" s="11"/>
      <c r="AW68" s="11"/>
      <c r="AX68" s="11"/>
      <c r="AY68" s="11"/>
    </row>
    <row r="69" spans="1:51" s="10" customFormat="1" ht="63" customHeight="1" x14ac:dyDescent="0.2">
      <c r="A69" s="28" t="str">
        <f>'Resources &amp; Toolkits'!B18</f>
        <v>Climate and Nature Summit</v>
      </c>
      <c r="B69" s="29" t="s">
        <v>1710</v>
      </c>
      <c r="C69" s="29" t="s">
        <v>1687</v>
      </c>
      <c r="D69" s="29" t="s">
        <v>1688</v>
      </c>
      <c r="E69" s="29" t="str">
        <f>'Resources &amp; Toolkits'!C18</f>
        <v>Irish Schools Sustainability Network (ISSN)</v>
      </c>
      <c r="F69" s="29" t="s">
        <v>1652</v>
      </c>
      <c r="G69" s="29" t="s">
        <v>1610</v>
      </c>
      <c r="H69" s="29" t="s">
        <v>1693</v>
      </c>
      <c r="I69" s="29" t="s">
        <v>1612</v>
      </c>
      <c r="J69" s="29" t="s">
        <v>1623</v>
      </c>
      <c r="K69" s="29" t="str">
        <f>'Resources &amp; Toolkits'!G18</f>
        <v>Ireland – national / online</v>
      </c>
      <c r="L69" s="29" t="str">
        <f>'Resources &amp; Toolkits'!M18</f>
        <v>No</v>
      </c>
      <c r="M69" s="29" t="str">
        <f>'Resources &amp; Toolkits'!N18</f>
        <v>Yes</v>
      </c>
      <c r="N69" s="29" t="str">
        <f>'Resources &amp; Toolkits'!O18</f>
        <v>Yes</v>
      </c>
      <c r="O69" s="29" t="str">
        <f>'Resources &amp; Toolkits'!P18</f>
        <v>No</v>
      </c>
      <c r="P69" s="29" t="s">
        <v>36</v>
      </c>
      <c r="Q69" s="29" t="s">
        <v>907</v>
      </c>
      <c r="R69" s="29" t="str">
        <f>'Resources &amp; Toolkits'!J18</f>
        <v>Adjacent</v>
      </c>
      <c r="S69" s="29" t="str">
        <f t="shared" si="18"/>
        <v>No</v>
      </c>
      <c r="T69" s="29" t="str">
        <f t="shared" si="19"/>
        <v>Yes</v>
      </c>
      <c r="U69" s="29" t="str">
        <f>'Resources &amp; Toolkits'!L18</f>
        <v>Primary Curriculum; Junior Cycle; Transition Year; Cross-curricular ESD</v>
      </c>
      <c r="V69" s="29" t="str">
        <f t="shared" si="17"/>
        <v>No</v>
      </c>
      <c r="W69" s="29" t="str">
        <f>"Blended"</f>
        <v>Blended</v>
      </c>
      <c r="X69" s="29" t="str">
        <f>'Resources &amp; Toolkits'!T18</f>
        <v>Seasonal</v>
      </c>
      <c r="Y69" s="29" t="str">
        <f>'Resources &amp; Toolkits'!S18</f>
        <v>Official website verified</v>
      </c>
      <c r="Z69" s="29" t="str">
        <f>'Resources &amp; Toolkits'!R18</f>
        <v>Official Website</v>
      </c>
      <c r="AA69" s="29" t="s">
        <v>1614</v>
      </c>
      <c r="AB69" s="29" t="s">
        <v>38</v>
      </c>
      <c r="AC69" s="29" t="s">
        <v>186</v>
      </c>
      <c r="AD69" s="30">
        <f>'Resources &amp; Toolkits'!U18</f>
        <v>46232</v>
      </c>
      <c r="AE69" s="29" t="str">
        <f t="shared" si="20"/>
        <v>Yes</v>
      </c>
      <c r="AF69" s="29" t="str">
        <f t="shared" si="21"/>
        <v>Yes</v>
      </c>
      <c r="AG69" s="29" t="str">
        <f t="shared" si="22"/>
        <v>Yes</v>
      </c>
      <c r="AH69" s="29" t="str">
        <f t="shared" si="23"/>
        <v>Yes</v>
      </c>
      <c r="AI69" s="29" t="str">
        <f t="shared" si="24"/>
        <v>No</v>
      </c>
      <c r="AJ69" s="29" t="str">
        <f t="shared" si="25"/>
        <v>Yes</v>
      </c>
      <c r="AK69" s="29" t="str">
        <f t="shared" si="26"/>
        <v>Yes</v>
      </c>
      <c r="AL69" s="29" t="str">
        <f t="shared" si="27"/>
        <v>No</v>
      </c>
      <c r="AM69" s="29" t="str">
        <f t="shared" si="28"/>
        <v>Yes</v>
      </c>
      <c r="AN69" s="29" t="s">
        <v>1711</v>
      </c>
      <c r="AO69" s="11"/>
      <c r="AP69" s="25"/>
      <c r="AQ69" s="25"/>
      <c r="AR69" s="11"/>
      <c r="AS69" s="11"/>
      <c r="AT69" s="11"/>
      <c r="AU69" s="11"/>
      <c r="AV69" s="11"/>
      <c r="AW69" s="11"/>
      <c r="AX69" s="11"/>
      <c r="AY69" s="11"/>
    </row>
    <row r="70" spans="1:51" s="10" customFormat="1" ht="63" customHeight="1" x14ac:dyDescent="0.2">
      <c r="A70" s="28" t="str">
        <f>'Resources &amp; Toolkits'!B19</f>
        <v>5 Minutes of Sustainability</v>
      </c>
      <c r="B70" s="29" t="s">
        <v>1712</v>
      </c>
      <c r="C70" s="29" t="s">
        <v>1687</v>
      </c>
      <c r="D70" s="29" t="s">
        <v>1688</v>
      </c>
      <c r="E70" s="29" t="str">
        <f>'Resources &amp; Toolkits'!C19</f>
        <v>Irish Schools Sustainability Network (ISSN)</v>
      </c>
      <c r="F70" s="29" t="s">
        <v>1652</v>
      </c>
      <c r="G70" s="29" t="s">
        <v>1610</v>
      </c>
      <c r="H70" s="29" t="s">
        <v>1611</v>
      </c>
      <c r="I70" s="29" t="s">
        <v>1612</v>
      </c>
      <c r="J70" s="29" t="s">
        <v>1623</v>
      </c>
      <c r="K70" s="29" t="str">
        <f>'Resources &amp; Toolkits'!G19</f>
        <v>Ireland – national / online</v>
      </c>
      <c r="L70" s="29" t="str">
        <f>'Resources &amp; Toolkits'!M19</f>
        <v>No</v>
      </c>
      <c r="M70" s="29" t="str">
        <f>'Resources &amp; Toolkits'!N19</f>
        <v>Yes</v>
      </c>
      <c r="N70" s="29" t="str">
        <f>'Resources &amp; Toolkits'!O19</f>
        <v>Yes</v>
      </c>
      <c r="O70" s="29" t="str">
        <f>'Resources &amp; Toolkits'!P19</f>
        <v>No</v>
      </c>
      <c r="P70" s="29" t="s">
        <v>36</v>
      </c>
      <c r="Q70" s="29" t="s">
        <v>907</v>
      </c>
      <c r="R70" s="29" t="str">
        <f>'Resources &amp; Toolkits'!J19</f>
        <v>Adjacent</v>
      </c>
      <c r="S70" s="29" t="str">
        <f t="shared" si="18"/>
        <v>No</v>
      </c>
      <c r="T70" s="29" t="str">
        <f t="shared" si="19"/>
        <v>Yes</v>
      </c>
      <c r="U70" s="29" t="str">
        <f>'Resources &amp; Toolkits'!L19</f>
        <v>Primary Curriculum; Junior Cycle; Cross-curricular ESD</v>
      </c>
      <c r="V70" s="29" t="str">
        <f t="shared" si="17"/>
        <v>No</v>
      </c>
      <c r="W70" s="29" t="str">
        <f>"Online"</f>
        <v>Online</v>
      </c>
      <c r="X70" s="29" t="str">
        <f>'Resources &amp; Toolkits'!T19</f>
        <v>Active</v>
      </c>
      <c r="Y70" s="29" t="str">
        <f>'Resources &amp; Toolkits'!S19</f>
        <v>Official website verified</v>
      </c>
      <c r="Z70" s="29" t="str">
        <f>'Resources &amp; Toolkits'!R19</f>
        <v>Official Website</v>
      </c>
      <c r="AA70" s="29" t="s">
        <v>1614</v>
      </c>
      <c r="AB70" s="29" t="s">
        <v>38</v>
      </c>
      <c r="AC70" s="29" t="s">
        <v>186</v>
      </c>
      <c r="AD70" s="30">
        <f>'Resources &amp; Toolkits'!U19</f>
        <v>46232</v>
      </c>
      <c r="AE70" s="29" t="str">
        <f t="shared" si="20"/>
        <v>Yes</v>
      </c>
      <c r="AF70" s="29" t="str">
        <f t="shared" si="21"/>
        <v>Yes</v>
      </c>
      <c r="AG70" s="29" t="str">
        <f t="shared" si="22"/>
        <v>Yes</v>
      </c>
      <c r="AH70" s="29" t="str">
        <f t="shared" si="23"/>
        <v>Yes</v>
      </c>
      <c r="AI70" s="29" t="str">
        <f t="shared" si="24"/>
        <v>No</v>
      </c>
      <c r="AJ70" s="29" t="str">
        <f t="shared" si="25"/>
        <v>Yes</v>
      </c>
      <c r="AK70" s="29" t="str">
        <f t="shared" si="26"/>
        <v>Yes</v>
      </c>
      <c r="AL70" s="29" t="str">
        <f t="shared" si="27"/>
        <v>No</v>
      </c>
      <c r="AM70" s="29" t="str">
        <f t="shared" si="28"/>
        <v>No</v>
      </c>
      <c r="AN70" s="29"/>
      <c r="AO70" s="11"/>
      <c r="AP70" s="25"/>
      <c r="AQ70" s="25"/>
      <c r="AR70" s="11"/>
      <c r="AS70" s="11"/>
      <c r="AT70" s="11"/>
      <c r="AU70" s="11"/>
      <c r="AV70" s="11"/>
      <c r="AW70" s="11"/>
      <c r="AX70" s="11"/>
      <c r="AY70" s="11"/>
    </row>
    <row r="71" spans="1:51" s="10" customFormat="1" ht="63" customHeight="1" x14ac:dyDescent="0.2">
      <c r="A71" s="28" t="str">
        <f>'Resources &amp; Toolkits'!B20</f>
        <v>Plant a Planet</v>
      </c>
      <c r="B71" s="29" t="s">
        <v>1713</v>
      </c>
      <c r="C71" s="29" t="s">
        <v>1687</v>
      </c>
      <c r="D71" s="29" t="s">
        <v>1688</v>
      </c>
      <c r="E71" s="29" t="str">
        <f>'Resources &amp; Toolkits'!C20</f>
        <v>Irish Schools Sustainability Network (ISSN)</v>
      </c>
      <c r="F71" s="29" t="s">
        <v>1652</v>
      </c>
      <c r="G71" s="29" t="s">
        <v>1610</v>
      </c>
      <c r="H71" s="29" t="s">
        <v>1611</v>
      </c>
      <c r="I71" s="29" t="s">
        <v>1612</v>
      </c>
      <c r="J71" s="29" t="s">
        <v>1623</v>
      </c>
      <c r="K71" s="29" t="str">
        <f>'Resources &amp; Toolkits'!G20</f>
        <v>Ireland – school, home and community sites</v>
      </c>
      <c r="L71" s="29" t="str">
        <f>'Resources &amp; Toolkits'!M20</f>
        <v>No</v>
      </c>
      <c r="M71" s="29" t="str">
        <f>'Resources &amp; Toolkits'!N20</f>
        <v>Yes</v>
      </c>
      <c r="N71" s="29" t="str">
        <f>'Resources &amp; Toolkits'!O20</f>
        <v>Yes</v>
      </c>
      <c r="O71" s="29" t="str">
        <f>'Resources &amp; Toolkits'!P20</f>
        <v>No</v>
      </c>
      <c r="P71" s="29" t="s">
        <v>36</v>
      </c>
      <c r="Q71" s="29" t="s">
        <v>907</v>
      </c>
      <c r="R71" s="29" t="str">
        <f>'Resources &amp; Toolkits'!J20</f>
        <v>Implicit</v>
      </c>
      <c r="S71" s="29" t="str">
        <f t="shared" si="18"/>
        <v>No</v>
      </c>
      <c r="T71" s="29" t="str">
        <f t="shared" si="19"/>
        <v>Yes</v>
      </c>
      <c r="U71" s="29" t="str">
        <f>'Resources &amp; Toolkits'!L20</f>
        <v>Primary Curriculum; Junior Cycle; Transition Year; Cross-curricular ESD</v>
      </c>
      <c r="V71" s="29" t="str">
        <f t="shared" si="17"/>
        <v>No</v>
      </c>
      <c r="W71" s="29" t="str">
        <f>"In-person"</f>
        <v>In-person</v>
      </c>
      <c r="X71" s="29" t="str">
        <f>'Resources &amp; Toolkits'!T20</f>
        <v>Seasonal</v>
      </c>
      <c r="Y71" s="29" t="str">
        <f>'Resources &amp; Toolkits'!S20</f>
        <v>Official website verified</v>
      </c>
      <c r="Z71" s="29" t="str">
        <f>'Resources &amp; Toolkits'!R20</f>
        <v>Official Website</v>
      </c>
      <c r="AA71" s="29" t="s">
        <v>1614</v>
      </c>
      <c r="AB71" s="29" t="s">
        <v>38</v>
      </c>
      <c r="AC71" s="29" t="s">
        <v>186</v>
      </c>
      <c r="AD71" s="30">
        <f>'Resources &amp; Toolkits'!U20</f>
        <v>46232</v>
      </c>
      <c r="AE71" s="29" t="str">
        <f t="shared" si="20"/>
        <v>Yes</v>
      </c>
      <c r="AF71" s="29" t="str">
        <f t="shared" si="21"/>
        <v>Yes</v>
      </c>
      <c r="AG71" s="29" t="str">
        <f t="shared" si="22"/>
        <v>Yes</v>
      </c>
      <c r="AH71" s="29" t="str">
        <f t="shared" si="23"/>
        <v>Yes</v>
      </c>
      <c r="AI71" s="29" t="str">
        <f t="shared" si="24"/>
        <v>No</v>
      </c>
      <c r="AJ71" s="29" t="str">
        <f t="shared" si="25"/>
        <v>Yes</v>
      </c>
      <c r="AK71" s="29" t="str">
        <f t="shared" si="26"/>
        <v>No</v>
      </c>
      <c r="AL71" s="29" t="str">
        <f t="shared" si="27"/>
        <v>No</v>
      </c>
      <c r="AM71" s="29" t="str">
        <f t="shared" si="28"/>
        <v>No</v>
      </c>
      <c r="AN71" s="29"/>
      <c r="AO71" s="11"/>
      <c r="AP71" s="25"/>
      <c r="AQ71" s="25"/>
      <c r="AR71" s="11"/>
      <c r="AS71" s="11"/>
      <c r="AT71" s="11"/>
      <c r="AU71" s="11"/>
      <c r="AV71" s="11"/>
      <c r="AW71" s="11"/>
      <c r="AX71" s="11"/>
      <c r="AY71" s="11"/>
    </row>
    <row r="72" spans="1:51" s="10" customFormat="1" ht="63" customHeight="1" x14ac:dyDescent="0.2">
      <c r="A72" s="28" t="str">
        <f>'Resources &amp; Toolkits'!B21</f>
        <v>Global Citizenship Booklets</v>
      </c>
      <c r="B72" s="29" t="s">
        <v>1714</v>
      </c>
      <c r="C72" s="29" t="s">
        <v>1687</v>
      </c>
      <c r="D72" s="29" t="s">
        <v>1688</v>
      </c>
      <c r="E72" s="29" t="str">
        <f>'Resources &amp; Toolkits'!C21</f>
        <v>Irish Schools Sustainability Network (ISSN)</v>
      </c>
      <c r="F72" s="29" t="s">
        <v>1652</v>
      </c>
      <c r="G72" s="29" t="s">
        <v>1610</v>
      </c>
      <c r="H72" s="29" t="s">
        <v>1693</v>
      </c>
      <c r="I72" s="29" t="s">
        <v>1612</v>
      </c>
      <c r="J72" s="29" t="s">
        <v>1623</v>
      </c>
      <c r="K72" s="29" t="str">
        <f>'Resources &amp; Toolkits'!G21</f>
        <v>Ireland – national / online</v>
      </c>
      <c r="L72" s="29" t="str">
        <f>'Resources &amp; Toolkits'!M21</f>
        <v>No</v>
      </c>
      <c r="M72" s="29" t="str">
        <f>'Resources &amp; Toolkits'!N21</f>
        <v>Yes</v>
      </c>
      <c r="N72" s="29" t="str">
        <f>'Resources &amp; Toolkits'!O21</f>
        <v>Yes</v>
      </c>
      <c r="O72" s="29" t="str">
        <f>'Resources &amp; Toolkits'!P21</f>
        <v>No</v>
      </c>
      <c r="P72" s="29" t="s">
        <v>36</v>
      </c>
      <c r="Q72" s="29" t="s">
        <v>907</v>
      </c>
      <c r="R72" s="29" t="str">
        <f>'Resources &amp; Toolkits'!J21</f>
        <v>Adjacent</v>
      </c>
      <c r="S72" s="29" t="str">
        <f t="shared" si="18"/>
        <v>No</v>
      </c>
      <c r="T72" s="29" t="str">
        <f t="shared" si="19"/>
        <v>Yes</v>
      </c>
      <c r="U72" s="29" t="str">
        <f>'Resources &amp; Toolkits'!L21</f>
        <v>Primary Curriculum; Junior Cycle; Transition Year; Cross-curricular ESD</v>
      </c>
      <c r="V72" s="29" t="str">
        <f t="shared" si="17"/>
        <v>No</v>
      </c>
      <c r="W72" s="29" t="str">
        <f>"Online"</f>
        <v>Online</v>
      </c>
      <c r="X72" s="29" t="str">
        <f>'Resources &amp; Toolkits'!T21</f>
        <v>Active</v>
      </c>
      <c r="Y72" s="29" t="str">
        <f>'Resources &amp; Toolkits'!S21</f>
        <v>Official website verified</v>
      </c>
      <c r="Z72" s="29" t="str">
        <f>'Resources &amp; Toolkits'!R21</f>
        <v>Official Website</v>
      </c>
      <c r="AA72" s="29" t="s">
        <v>1614</v>
      </c>
      <c r="AB72" s="29" t="s">
        <v>38</v>
      </c>
      <c r="AC72" s="29" t="s">
        <v>186</v>
      </c>
      <c r="AD72" s="30">
        <f>'Resources &amp; Toolkits'!U21</f>
        <v>46232</v>
      </c>
      <c r="AE72" s="29" t="str">
        <f t="shared" si="20"/>
        <v>Yes</v>
      </c>
      <c r="AF72" s="29" t="str">
        <f t="shared" si="21"/>
        <v>Yes</v>
      </c>
      <c r="AG72" s="29" t="str">
        <f t="shared" si="22"/>
        <v>Yes</v>
      </c>
      <c r="AH72" s="29" t="str">
        <f t="shared" si="23"/>
        <v>Yes</v>
      </c>
      <c r="AI72" s="29" t="str">
        <f t="shared" si="24"/>
        <v>No</v>
      </c>
      <c r="AJ72" s="29" t="str">
        <f t="shared" si="25"/>
        <v>Yes</v>
      </c>
      <c r="AK72" s="29" t="str">
        <f t="shared" si="26"/>
        <v>Yes</v>
      </c>
      <c r="AL72" s="29" t="str">
        <f t="shared" si="27"/>
        <v>No</v>
      </c>
      <c r="AM72" s="29" t="str">
        <f t="shared" si="28"/>
        <v>Yes</v>
      </c>
      <c r="AN72" s="29" t="s">
        <v>1715</v>
      </c>
      <c r="AO72" s="11"/>
      <c r="AP72" s="25"/>
      <c r="AQ72" s="25"/>
      <c r="AR72" s="11"/>
      <c r="AS72" s="11"/>
      <c r="AT72" s="11"/>
      <c r="AU72" s="11"/>
      <c r="AV72" s="11"/>
      <c r="AW72" s="11"/>
      <c r="AX72" s="11"/>
      <c r="AY72" s="11"/>
    </row>
    <row r="73" spans="1:51" s="10" customFormat="1" ht="63" customHeight="1" x14ac:dyDescent="0.2">
      <c r="A73" s="28" t="str">
        <f>'Resources &amp; Toolkits'!B22</f>
        <v>ESD – Getting Started Guide</v>
      </c>
      <c r="B73" s="29" t="s">
        <v>1716</v>
      </c>
      <c r="C73" s="29" t="s">
        <v>1687</v>
      </c>
      <c r="D73" s="29" t="s">
        <v>1688</v>
      </c>
      <c r="E73" s="29" t="str">
        <f>'Resources &amp; Toolkits'!C22</f>
        <v>Irish Schools Sustainability Network (ISSN)</v>
      </c>
      <c r="F73" s="29" t="s">
        <v>1652</v>
      </c>
      <c r="G73" s="29" t="s">
        <v>1610</v>
      </c>
      <c r="H73" s="29" t="s">
        <v>1611</v>
      </c>
      <c r="I73" s="29" t="s">
        <v>1612</v>
      </c>
      <c r="J73" s="29" t="s">
        <v>1623</v>
      </c>
      <c r="K73" s="29" t="str">
        <f>'Resources &amp; Toolkits'!G22</f>
        <v>Ireland – national / online</v>
      </c>
      <c r="L73" s="29" t="str">
        <f>'Resources &amp; Toolkits'!M22</f>
        <v>No</v>
      </c>
      <c r="M73" s="29" t="str">
        <f>'Resources &amp; Toolkits'!N22</f>
        <v>Yes</v>
      </c>
      <c r="N73" s="29" t="str">
        <f>'Resources &amp; Toolkits'!O22</f>
        <v>Yes</v>
      </c>
      <c r="O73" s="29" t="str">
        <f>'Resources &amp; Toolkits'!P22</f>
        <v>No</v>
      </c>
      <c r="P73" s="29" t="s">
        <v>36</v>
      </c>
      <c r="Q73" s="29" t="s">
        <v>907</v>
      </c>
      <c r="R73" s="29" t="str">
        <f>'Resources &amp; Toolkits'!J22</f>
        <v>Adjacent</v>
      </c>
      <c r="S73" s="29" t="str">
        <f t="shared" si="18"/>
        <v>No</v>
      </c>
      <c r="T73" s="29" t="str">
        <f t="shared" si="19"/>
        <v>Yes</v>
      </c>
      <c r="U73" s="29" t="str">
        <f>'Resources &amp; Toolkits'!L22</f>
        <v>Primary Curriculum; Junior Cycle; Cross-curricular ESD</v>
      </c>
      <c r="V73" s="29" t="str">
        <f t="shared" si="17"/>
        <v>No</v>
      </c>
      <c r="W73" s="29" t="str">
        <f>"Online"</f>
        <v>Online</v>
      </c>
      <c r="X73" s="29" t="str">
        <f>'Resources &amp; Toolkits'!T22</f>
        <v>Active</v>
      </c>
      <c r="Y73" s="29" t="str">
        <f>'Resources &amp; Toolkits'!S22</f>
        <v>Official website verified</v>
      </c>
      <c r="Z73" s="29" t="str">
        <f>'Resources &amp; Toolkits'!R22</f>
        <v>Official Website</v>
      </c>
      <c r="AA73" s="29" t="s">
        <v>1614</v>
      </c>
      <c r="AB73" s="29" t="s">
        <v>38</v>
      </c>
      <c r="AC73" s="29" t="s">
        <v>186</v>
      </c>
      <c r="AD73" s="30">
        <f>'Resources &amp; Toolkits'!U22</f>
        <v>46232</v>
      </c>
      <c r="AE73" s="29" t="str">
        <f t="shared" si="20"/>
        <v>Yes</v>
      </c>
      <c r="AF73" s="29" t="str">
        <f t="shared" si="21"/>
        <v>Yes</v>
      </c>
      <c r="AG73" s="29" t="str">
        <f t="shared" si="22"/>
        <v>Yes</v>
      </c>
      <c r="AH73" s="29" t="str">
        <f t="shared" si="23"/>
        <v>Yes</v>
      </c>
      <c r="AI73" s="29" t="str">
        <f t="shared" si="24"/>
        <v>No</v>
      </c>
      <c r="AJ73" s="29" t="str">
        <f t="shared" si="25"/>
        <v>Yes</v>
      </c>
      <c r="AK73" s="29" t="str">
        <f t="shared" si="26"/>
        <v>Yes</v>
      </c>
      <c r="AL73" s="29" t="str">
        <f t="shared" si="27"/>
        <v>No</v>
      </c>
      <c r="AM73" s="29" t="str">
        <f t="shared" si="28"/>
        <v>No</v>
      </c>
      <c r="AN73" s="29"/>
      <c r="AO73" s="11"/>
      <c r="AP73" s="25"/>
      <c r="AQ73" s="25"/>
      <c r="AR73" s="11"/>
      <c r="AS73" s="11"/>
      <c r="AT73" s="11"/>
      <c r="AU73" s="11"/>
      <c r="AV73" s="11"/>
      <c r="AW73" s="11"/>
      <c r="AX73" s="11"/>
      <c r="AY73" s="11"/>
    </row>
    <row r="74" spans="1:51" s="10" customFormat="1" ht="63" customHeight="1" x14ac:dyDescent="0.2">
      <c r="A74" s="28" t="str">
        <f>'Resources &amp; Toolkits'!B23</f>
        <v>Five Key Questions When Choosing ESD/GCE Resources</v>
      </c>
      <c r="B74" s="29" t="s">
        <v>1717</v>
      </c>
      <c r="C74" s="29" t="s">
        <v>1687</v>
      </c>
      <c r="D74" s="29" t="s">
        <v>1688</v>
      </c>
      <c r="E74" s="29" t="str">
        <f>'Resources &amp; Toolkits'!C23</f>
        <v>Irish Schools Sustainability Network (ISSN)</v>
      </c>
      <c r="F74" s="29" t="s">
        <v>1652</v>
      </c>
      <c r="G74" s="29" t="s">
        <v>1610</v>
      </c>
      <c r="H74" s="29" t="s">
        <v>1611</v>
      </c>
      <c r="I74" s="29" t="s">
        <v>1612</v>
      </c>
      <c r="J74" s="29" t="s">
        <v>1623</v>
      </c>
      <c r="K74" s="29" t="str">
        <f>'Resources &amp; Toolkits'!G23</f>
        <v>Ireland – national / online</v>
      </c>
      <c r="L74" s="29" t="str">
        <f>'Resources &amp; Toolkits'!M23</f>
        <v>No</v>
      </c>
      <c r="M74" s="29" t="str">
        <f>'Resources &amp; Toolkits'!N23</f>
        <v>Yes</v>
      </c>
      <c r="N74" s="29" t="str">
        <f>'Resources &amp; Toolkits'!O23</f>
        <v>Yes</v>
      </c>
      <c r="O74" s="29" t="str">
        <f>'Resources &amp; Toolkits'!P23</f>
        <v>No</v>
      </c>
      <c r="P74" s="29" t="s">
        <v>37</v>
      </c>
      <c r="Q74" s="29" t="s">
        <v>1216</v>
      </c>
      <c r="R74" s="29" t="str">
        <f>'Resources &amp; Toolkits'!J23</f>
        <v>Adjacent</v>
      </c>
      <c r="S74" s="29" t="str">
        <f t="shared" si="18"/>
        <v>No</v>
      </c>
      <c r="T74" s="29" t="str">
        <f t="shared" si="19"/>
        <v>Yes</v>
      </c>
      <c r="U74" s="29" t="str">
        <f>'Resources &amp; Toolkits'!L23</f>
        <v>Teacher CPD / Professional Learning; Cross-curricular ESD</v>
      </c>
      <c r="V74" s="29" t="str">
        <f t="shared" si="17"/>
        <v>No</v>
      </c>
      <c r="W74" s="29" t="str">
        <f>"Online"</f>
        <v>Online</v>
      </c>
      <c r="X74" s="29" t="str">
        <f>'Resources &amp; Toolkits'!T23</f>
        <v>Active</v>
      </c>
      <c r="Y74" s="29" t="str">
        <f>'Resources &amp; Toolkits'!S23</f>
        <v>Official website verified</v>
      </c>
      <c r="Z74" s="29" t="str">
        <f>'Resources &amp; Toolkits'!R23</f>
        <v>Official Website</v>
      </c>
      <c r="AA74" s="29" t="s">
        <v>1614</v>
      </c>
      <c r="AB74" s="29" t="s">
        <v>38</v>
      </c>
      <c r="AC74" s="29" t="s">
        <v>186</v>
      </c>
      <c r="AD74" s="30">
        <f>'Resources &amp; Toolkits'!U23</f>
        <v>46232</v>
      </c>
      <c r="AE74" s="29" t="str">
        <f t="shared" si="20"/>
        <v>Yes</v>
      </c>
      <c r="AF74" s="29" t="str">
        <f t="shared" si="21"/>
        <v>Yes</v>
      </c>
      <c r="AG74" s="29" t="str">
        <f t="shared" si="22"/>
        <v>Yes</v>
      </c>
      <c r="AH74" s="29" t="str">
        <f t="shared" si="23"/>
        <v>No</v>
      </c>
      <c r="AI74" s="29" t="str">
        <f t="shared" si="24"/>
        <v>No</v>
      </c>
      <c r="AJ74" s="29" t="str">
        <f t="shared" si="25"/>
        <v>Yes</v>
      </c>
      <c r="AK74" s="29" t="str">
        <f t="shared" si="26"/>
        <v>Yes</v>
      </c>
      <c r="AL74" s="29" t="str">
        <f t="shared" si="27"/>
        <v>No</v>
      </c>
      <c r="AM74" s="29" t="str">
        <f t="shared" si="28"/>
        <v>No</v>
      </c>
      <c r="AN74" s="29"/>
      <c r="AO74" s="11"/>
      <c r="AP74" s="25"/>
      <c r="AQ74" s="25"/>
      <c r="AR74" s="11"/>
      <c r="AS74" s="11"/>
      <c r="AT74" s="11"/>
      <c r="AU74" s="11"/>
      <c r="AV74" s="11"/>
      <c r="AW74" s="11"/>
      <c r="AX74" s="11"/>
      <c r="AY74" s="11"/>
    </row>
    <row r="75" spans="1:51" s="10" customFormat="1" ht="63" customHeight="1" x14ac:dyDescent="0.2">
      <c r="A75" s="28" t="str">
        <f>'Resources &amp; Toolkits'!B24</f>
        <v>The BioBus National Campaign</v>
      </c>
      <c r="B75" s="29" t="s">
        <v>1718</v>
      </c>
      <c r="C75" s="29" t="s">
        <v>1687</v>
      </c>
      <c r="D75" s="29" t="s">
        <v>1688</v>
      </c>
      <c r="E75" s="29" t="str">
        <f>'Resources &amp; Toolkits'!C24</f>
        <v>BiOrbic</v>
      </c>
      <c r="F75" s="29" t="s">
        <v>1639</v>
      </c>
      <c r="G75" s="29" t="s">
        <v>1610</v>
      </c>
      <c r="H75" s="29" t="s">
        <v>1611</v>
      </c>
      <c r="I75" s="29" t="s">
        <v>1612</v>
      </c>
      <c r="J75" s="29" t="s">
        <v>1623</v>
      </c>
      <c r="K75" s="29" t="str">
        <f>'Resources &amp; Toolkits'!G24</f>
        <v>Ireland – national / mobile and online</v>
      </c>
      <c r="L75" s="29" t="str">
        <f>'Resources &amp; Toolkits'!M24</f>
        <v>No</v>
      </c>
      <c r="M75" s="29" t="str">
        <f>'Resources &amp; Toolkits'!N24</f>
        <v>Yes</v>
      </c>
      <c r="N75" s="29" t="str">
        <f>'Resources &amp; Toolkits'!O24</f>
        <v>Yes</v>
      </c>
      <c r="O75" s="29" t="str">
        <f>'Resources &amp; Toolkits'!P24</f>
        <v>No</v>
      </c>
      <c r="P75" s="29" t="s">
        <v>36</v>
      </c>
      <c r="Q75" s="29" t="s">
        <v>907</v>
      </c>
      <c r="R75" s="29" t="str">
        <f>'Resources &amp; Toolkits'!J24</f>
        <v>Explicit</v>
      </c>
      <c r="S75" s="29" t="str">
        <f t="shared" si="18"/>
        <v>No</v>
      </c>
      <c r="T75" s="29" t="str">
        <f t="shared" si="19"/>
        <v>Yes</v>
      </c>
      <c r="U75" s="29" t="str">
        <f>'Resources &amp; Toolkits'!L24</f>
        <v>Non-formal / Informal Education</v>
      </c>
      <c r="V75" s="29" t="str">
        <f t="shared" si="17"/>
        <v>No</v>
      </c>
      <c r="W75" s="29" t="str">
        <f>"Blended"</f>
        <v>Blended</v>
      </c>
      <c r="X75" s="29" t="str">
        <f>'Resources &amp; Toolkits'!T24</f>
        <v>Active</v>
      </c>
      <c r="Y75" s="29" t="str">
        <f>'Resources &amp; Toolkits'!S24</f>
        <v>Official website verified</v>
      </c>
      <c r="Z75" s="29" t="str">
        <f>'Resources &amp; Toolkits'!R24</f>
        <v>Email</v>
      </c>
      <c r="AA75" s="29" t="s">
        <v>1614</v>
      </c>
      <c r="AB75" s="29" t="s">
        <v>53</v>
      </c>
      <c r="AC75" s="29" t="s">
        <v>186</v>
      </c>
      <c r="AD75" s="30">
        <f>'Resources &amp; Toolkits'!U24</f>
        <v>46232</v>
      </c>
      <c r="AE75" s="29" t="str">
        <f t="shared" si="20"/>
        <v>Yes</v>
      </c>
      <c r="AF75" s="29" t="str">
        <f t="shared" si="21"/>
        <v>Yes</v>
      </c>
      <c r="AG75" s="29" t="str">
        <f t="shared" si="22"/>
        <v>Yes</v>
      </c>
      <c r="AH75" s="29" t="str">
        <f t="shared" si="23"/>
        <v>Yes</v>
      </c>
      <c r="AI75" s="29" t="str">
        <f t="shared" si="24"/>
        <v>No</v>
      </c>
      <c r="AJ75" s="29" t="str">
        <f t="shared" si="25"/>
        <v>Yes</v>
      </c>
      <c r="AK75" s="29" t="str">
        <f t="shared" si="26"/>
        <v>Yes</v>
      </c>
      <c r="AL75" s="29" t="str">
        <f t="shared" si="27"/>
        <v>Yes</v>
      </c>
      <c r="AM75" s="29" t="str">
        <f t="shared" si="28"/>
        <v>No</v>
      </c>
      <c r="AN75" s="29" t="s">
        <v>595</v>
      </c>
      <c r="AO75" s="11"/>
      <c r="AP75" s="25"/>
      <c r="AQ75" s="25"/>
      <c r="AR75" s="11"/>
      <c r="AS75" s="11"/>
      <c r="AT75" s="11"/>
      <c r="AU75" s="11"/>
      <c r="AV75" s="11"/>
      <c r="AW75" s="11"/>
      <c r="AX75" s="11"/>
      <c r="AY75" s="11"/>
    </row>
    <row r="76" spans="1:51" s="10" customFormat="1" ht="63" customHeight="1" x14ac:dyDescent="0.2">
      <c r="A76" s="28" t="str">
        <f>'Resources &amp; Toolkits'!B25</f>
        <v>BioBeo Primary Education Programme</v>
      </c>
      <c r="B76" s="29" t="s">
        <v>1719</v>
      </c>
      <c r="C76" s="29" t="s">
        <v>1687</v>
      </c>
      <c r="D76" s="29" t="s">
        <v>1688</v>
      </c>
      <c r="E76" s="29" t="str">
        <f>'Resources &amp; Toolkits'!C25</f>
        <v>BioBeo Consortium / BiOrbic / Maynooth University</v>
      </c>
      <c r="F76" s="29" t="s">
        <v>260</v>
      </c>
      <c r="G76" s="29" t="s">
        <v>1610</v>
      </c>
      <c r="H76" s="29" t="s">
        <v>1696</v>
      </c>
      <c r="I76" s="29" t="s">
        <v>1612</v>
      </c>
      <c r="J76" s="29" t="s">
        <v>1619</v>
      </c>
      <c r="K76" s="29" t="str">
        <f>'Resources &amp; Toolkits'!G25</f>
        <v>Ireland / Europe – place-based and online</v>
      </c>
      <c r="L76" s="29" t="str">
        <f>'Resources &amp; Toolkits'!M25</f>
        <v>Yes</v>
      </c>
      <c r="M76" s="29" t="str">
        <f>'Resources &amp; Toolkits'!N25</f>
        <v>Yes</v>
      </c>
      <c r="N76" s="29" t="str">
        <f>'Resources &amp; Toolkits'!O25</f>
        <v>Yes</v>
      </c>
      <c r="O76" s="29" t="str">
        <f>'Resources &amp; Toolkits'!P25</f>
        <v>No</v>
      </c>
      <c r="P76" s="29" t="s">
        <v>36</v>
      </c>
      <c r="Q76" s="29" t="s">
        <v>907</v>
      </c>
      <c r="R76" s="29" t="str">
        <f>'Resources &amp; Toolkits'!J25</f>
        <v>Explicit</v>
      </c>
      <c r="S76" s="29" t="str">
        <f>"Yes"</f>
        <v>Yes</v>
      </c>
      <c r="T76" s="29" t="str">
        <f t="shared" si="19"/>
        <v>Yes</v>
      </c>
      <c r="U76" s="29" t="str">
        <f>'Resources &amp; Toolkits'!L25</f>
        <v>Aistear; Primary Curriculum; Primary SESE; Junior Cycle</v>
      </c>
      <c r="V76" s="29" t="str">
        <f t="shared" si="17"/>
        <v>No</v>
      </c>
      <c r="W76" s="29" t="str">
        <f>"Online"</f>
        <v>Online</v>
      </c>
      <c r="X76" s="29" t="str">
        <f>'Resources &amp; Toolkits'!T25</f>
        <v>Active</v>
      </c>
      <c r="Y76" s="29" t="str">
        <f>'Resources &amp; Toolkits'!S25</f>
        <v>Official website verified</v>
      </c>
      <c r="Z76" s="29" t="str">
        <f>'Resources &amp; Toolkits'!R25</f>
        <v>Email</v>
      </c>
      <c r="AA76" s="29" t="s">
        <v>1614</v>
      </c>
      <c r="AB76" s="29" t="s">
        <v>53</v>
      </c>
      <c r="AC76" s="29" t="s">
        <v>186</v>
      </c>
      <c r="AD76" s="30">
        <f>'Resources &amp; Toolkits'!U25</f>
        <v>46232</v>
      </c>
      <c r="AE76" s="29" t="str">
        <f t="shared" si="20"/>
        <v>Yes</v>
      </c>
      <c r="AF76" s="29" t="str">
        <f t="shared" si="21"/>
        <v>Yes</v>
      </c>
      <c r="AG76" s="29" t="str">
        <f t="shared" si="22"/>
        <v>No</v>
      </c>
      <c r="AH76" s="29" t="str">
        <f t="shared" si="23"/>
        <v>Yes</v>
      </c>
      <c r="AI76" s="29" t="str">
        <f t="shared" si="24"/>
        <v>No</v>
      </c>
      <c r="AJ76" s="29" t="str">
        <f t="shared" si="25"/>
        <v>Yes</v>
      </c>
      <c r="AK76" s="29" t="str">
        <f t="shared" si="26"/>
        <v>Yes</v>
      </c>
      <c r="AL76" s="29" t="str">
        <f t="shared" si="27"/>
        <v>Yes</v>
      </c>
      <c r="AM76" s="29" t="str">
        <f t="shared" si="28"/>
        <v>Yes</v>
      </c>
      <c r="AN76" s="29" t="s">
        <v>1720</v>
      </c>
      <c r="AO76" s="11"/>
      <c r="AP76" s="25"/>
      <c r="AQ76" s="25"/>
      <c r="AR76" s="11"/>
      <c r="AS76" s="11"/>
      <c r="AT76" s="11"/>
      <c r="AU76" s="11"/>
      <c r="AV76" s="11"/>
      <c r="AW76" s="11"/>
      <c r="AX76" s="11"/>
      <c r="AY76" s="11"/>
    </row>
    <row r="77" spans="1:51" s="10" customFormat="1" ht="63" customHeight="1" x14ac:dyDescent="0.2">
      <c r="A77" s="28" t="str">
        <f>'Resources &amp; Toolkits'!B26</f>
        <v>AgroCycle Kids Programme</v>
      </c>
      <c r="B77" s="29" t="s">
        <v>1721</v>
      </c>
      <c r="C77" s="29" t="s">
        <v>1687</v>
      </c>
      <c r="D77" s="29" t="s">
        <v>1688</v>
      </c>
      <c r="E77" s="29" t="str">
        <f>'Resources &amp; Toolkits'!C26</f>
        <v>AgroCycle / BiOrbic</v>
      </c>
      <c r="F77" s="29" t="s">
        <v>1639</v>
      </c>
      <c r="G77" s="29" t="s">
        <v>1610</v>
      </c>
      <c r="H77" s="29" t="s">
        <v>1611</v>
      </c>
      <c r="I77" s="29" t="s">
        <v>1612</v>
      </c>
      <c r="J77" s="29" t="s">
        <v>1623</v>
      </c>
      <c r="K77" s="29" t="str">
        <f>'Resources &amp; Toolkits'!G26</f>
        <v>Ireland – national / online</v>
      </c>
      <c r="L77" s="29" t="str">
        <f>'Resources &amp; Toolkits'!M26</f>
        <v>No</v>
      </c>
      <c r="M77" s="29" t="str">
        <f>'Resources &amp; Toolkits'!N26</f>
        <v>Yes</v>
      </c>
      <c r="N77" s="29" t="str">
        <f>'Resources &amp; Toolkits'!O26</f>
        <v>No</v>
      </c>
      <c r="O77" s="29" t="str">
        <f>'Resources &amp; Toolkits'!P26</f>
        <v>No</v>
      </c>
      <c r="P77" s="29" t="s">
        <v>37</v>
      </c>
      <c r="Q77" s="29" t="s">
        <v>907</v>
      </c>
      <c r="R77" s="29" t="str">
        <f>'Resources &amp; Toolkits'!J26</f>
        <v>Explicit</v>
      </c>
      <c r="S77" s="29" t="str">
        <f t="shared" ref="S77:S86" si="29">"No"</f>
        <v>No</v>
      </c>
      <c r="T77" s="29" t="str">
        <f t="shared" si="19"/>
        <v>Yes</v>
      </c>
      <c r="U77" s="29" t="str">
        <f>'Resources &amp; Toolkits'!L26</f>
        <v>Primary Curriculum; Primary SESE</v>
      </c>
      <c r="V77" s="29" t="str">
        <f t="shared" si="17"/>
        <v>No</v>
      </c>
      <c r="W77" s="29" t="str">
        <f>"Online"</f>
        <v>Online</v>
      </c>
      <c r="X77" s="29" t="str">
        <f>'Resources &amp; Toolkits'!T26</f>
        <v>Active</v>
      </c>
      <c r="Y77" s="29" t="str">
        <f>'Resources &amp; Toolkits'!S26</f>
        <v>Official website verified</v>
      </c>
      <c r="Z77" s="29" t="str">
        <f>'Resources &amp; Toolkits'!R26</f>
        <v>Email</v>
      </c>
      <c r="AA77" s="29" t="s">
        <v>1614</v>
      </c>
      <c r="AB77" s="29" t="s">
        <v>53</v>
      </c>
      <c r="AC77" s="29" t="s">
        <v>186</v>
      </c>
      <c r="AD77" s="30">
        <f>'Resources &amp; Toolkits'!U26</f>
        <v>46232</v>
      </c>
      <c r="AE77" s="29" t="str">
        <f t="shared" si="20"/>
        <v>Yes</v>
      </c>
      <c r="AF77" s="29" t="str">
        <f t="shared" si="21"/>
        <v>Yes</v>
      </c>
      <c r="AG77" s="29" t="str">
        <f t="shared" si="22"/>
        <v>Yes</v>
      </c>
      <c r="AH77" s="29" t="str">
        <f t="shared" si="23"/>
        <v>Yes</v>
      </c>
      <c r="AI77" s="29" t="str">
        <f t="shared" si="24"/>
        <v>No</v>
      </c>
      <c r="AJ77" s="29" t="str">
        <f t="shared" si="25"/>
        <v>Yes</v>
      </c>
      <c r="AK77" s="29" t="str">
        <f t="shared" si="26"/>
        <v>Yes</v>
      </c>
      <c r="AL77" s="29" t="str">
        <f t="shared" si="27"/>
        <v>Yes</v>
      </c>
      <c r="AM77" s="29" t="str">
        <f t="shared" si="28"/>
        <v>No</v>
      </c>
      <c r="AN77" s="29"/>
      <c r="AO77" s="11"/>
      <c r="AP77" s="25"/>
      <c r="AQ77" s="25"/>
      <c r="AR77" s="11"/>
      <c r="AS77" s="11"/>
      <c r="AT77" s="11"/>
      <c r="AU77" s="11"/>
      <c r="AV77" s="11"/>
      <c r="AW77" s="11"/>
      <c r="AX77" s="11"/>
      <c r="AY77" s="11"/>
    </row>
    <row r="78" spans="1:51" s="10" customFormat="1" ht="63" customHeight="1" x14ac:dyDescent="0.2">
      <c r="A78" s="28" t="str">
        <f>'Resources &amp; Toolkits'!B27</f>
        <v>Environmental Innovators</v>
      </c>
      <c r="B78" s="29" t="s">
        <v>1722</v>
      </c>
      <c r="C78" s="29" t="s">
        <v>1687</v>
      </c>
      <c r="D78" s="29" t="s">
        <v>1688</v>
      </c>
      <c r="E78" s="29" t="str">
        <f>'Resources &amp; Toolkits'!C27</f>
        <v>Agri Aware / BiOrbic</v>
      </c>
      <c r="F78" s="29" t="s">
        <v>1639</v>
      </c>
      <c r="G78" s="29" t="s">
        <v>1610</v>
      </c>
      <c r="H78" s="29" t="s">
        <v>1611</v>
      </c>
      <c r="I78" s="29" t="s">
        <v>1612</v>
      </c>
      <c r="J78" s="29" t="s">
        <v>1623</v>
      </c>
      <c r="K78" s="29" t="str">
        <f>'Resources &amp; Toolkits'!G27</f>
        <v>Ireland – nationwide</v>
      </c>
      <c r="L78" s="29" t="str">
        <f>'Resources &amp; Toolkits'!M27</f>
        <v>No</v>
      </c>
      <c r="M78" s="29" t="str">
        <f>'Resources &amp; Toolkits'!N27</f>
        <v>No</v>
      </c>
      <c r="N78" s="29" t="str">
        <f>'Resources &amp; Toolkits'!O27</f>
        <v>Yes</v>
      </c>
      <c r="O78" s="29" t="str">
        <f>'Resources &amp; Toolkits'!P27</f>
        <v>No</v>
      </c>
      <c r="P78" s="29" t="s">
        <v>36</v>
      </c>
      <c r="Q78" s="29" t="s">
        <v>907</v>
      </c>
      <c r="R78" s="29" t="str">
        <f>'Resources &amp; Toolkits'!J27</f>
        <v>Adjacent</v>
      </c>
      <c r="S78" s="29" t="str">
        <f t="shared" si="29"/>
        <v>No</v>
      </c>
      <c r="T78" s="29" t="str">
        <f t="shared" si="19"/>
        <v>Yes</v>
      </c>
      <c r="U78" s="29" t="str">
        <f>'Resources &amp; Toolkits'!L27</f>
        <v>Transition Year; Junior Cycle; Cross-curricular ESD</v>
      </c>
      <c r="V78" s="29" t="str">
        <f t="shared" si="17"/>
        <v>No</v>
      </c>
      <c r="W78" s="29" t="str">
        <f>"In-person"</f>
        <v>In-person</v>
      </c>
      <c r="X78" s="29" t="str">
        <f>'Resources &amp; Toolkits'!T27</f>
        <v>Seasonal</v>
      </c>
      <c r="Y78" s="29" t="str">
        <f>'Resources &amp; Toolkits'!S27</f>
        <v>Official website verified</v>
      </c>
      <c r="Z78" s="29" t="str">
        <f>'Resources &amp; Toolkits'!R27</f>
        <v>Email</v>
      </c>
      <c r="AA78" s="29" t="s">
        <v>1614</v>
      </c>
      <c r="AB78" s="29" t="s">
        <v>53</v>
      </c>
      <c r="AC78" s="29" t="s">
        <v>186</v>
      </c>
      <c r="AD78" s="30">
        <f>'Resources &amp; Toolkits'!U27</f>
        <v>46232</v>
      </c>
      <c r="AE78" s="29" t="str">
        <f t="shared" si="20"/>
        <v>Yes</v>
      </c>
      <c r="AF78" s="29" t="str">
        <f t="shared" si="21"/>
        <v>Yes</v>
      </c>
      <c r="AG78" s="29" t="str">
        <f t="shared" si="22"/>
        <v>Yes</v>
      </c>
      <c r="AH78" s="29" t="str">
        <f t="shared" si="23"/>
        <v>Yes</v>
      </c>
      <c r="AI78" s="29" t="str">
        <f t="shared" si="24"/>
        <v>No</v>
      </c>
      <c r="AJ78" s="29" t="str">
        <f t="shared" si="25"/>
        <v>Yes</v>
      </c>
      <c r="AK78" s="29" t="str">
        <f t="shared" si="26"/>
        <v>No</v>
      </c>
      <c r="AL78" s="29" t="str">
        <f t="shared" si="27"/>
        <v>No</v>
      </c>
      <c r="AM78" s="29" t="str">
        <f t="shared" si="28"/>
        <v>No</v>
      </c>
      <c r="AN78" s="29"/>
      <c r="AO78" s="11"/>
      <c r="AP78" s="25"/>
      <c r="AQ78" s="25"/>
      <c r="AR78" s="11"/>
      <c r="AS78" s="11"/>
      <c r="AT78" s="11"/>
      <c r="AU78" s="11"/>
      <c r="AV78" s="11"/>
      <c r="AW78" s="11"/>
      <c r="AX78" s="11"/>
      <c r="AY78" s="11"/>
    </row>
    <row r="79" spans="1:51" s="10" customFormat="1" ht="63" customHeight="1" x14ac:dyDescent="0.2">
      <c r="A79" s="28" t="str">
        <f>'Resources &amp; Toolkits'!B28</f>
        <v>BEST Network Resources</v>
      </c>
      <c r="B79" s="29" t="s">
        <v>1723</v>
      </c>
      <c r="C79" s="29" t="s">
        <v>1687</v>
      </c>
      <c r="D79" s="29" t="s">
        <v>1688</v>
      </c>
      <c r="E79" s="29" t="str">
        <f>'Resources &amp; Toolkits'!C28</f>
        <v>BEST Network / BiOrbic</v>
      </c>
      <c r="F79" s="29" t="s">
        <v>1639</v>
      </c>
      <c r="G79" s="29" t="s">
        <v>1692</v>
      </c>
      <c r="H79" s="29" t="s">
        <v>1693</v>
      </c>
      <c r="I79" s="29" t="s">
        <v>1612</v>
      </c>
      <c r="J79" s="29" t="s">
        <v>1619</v>
      </c>
      <c r="K79" s="29" t="str">
        <f>'Resources &amp; Toolkits'!G28</f>
        <v>Ireland / Europe – online</v>
      </c>
      <c r="L79" s="29" t="str">
        <f>'Resources &amp; Toolkits'!M28</f>
        <v>No</v>
      </c>
      <c r="M79" s="29" t="str">
        <f>'Resources &amp; Toolkits'!N28</f>
        <v>Yes</v>
      </c>
      <c r="N79" s="29" t="str">
        <f>'Resources &amp; Toolkits'!O28</f>
        <v>Yes</v>
      </c>
      <c r="O79" s="29" t="str">
        <f>'Resources &amp; Toolkits'!P28</f>
        <v>Yes</v>
      </c>
      <c r="P79" s="29" t="s">
        <v>37</v>
      </c>
      <c r="Q79" s="29" t="s">
        <v>1636</v>
      </c>
      <c r="R79" s="29" t="str">
        <f>'Resources &amp; Toolkits'!J28</f>
        <v>Explicit</v>
      </c>
      <c r="S79" s="29" t="str">
        <f t="shared" si="29"/>
        <v>No</v>
      </c>
      <c r="T79" s="29" t="str">
        <f t="shared" si="19"/>
        <v>Yes</v>
      </c>
      <c r="U79" s="29" t="str">
        <f>'Resources &amp; Toolkits'!L28</f>
        <v>Primary Curriculum; Junior Cycle; Initial Teacher Education (ITE); Teacher CPD / Professional Learning</v>
      </c>
      <c r="V79" s="29" t="str">
        <f t="shared" si="17"/>
        <v>No</v>
      </c>
      <c r="W79" s="29" t="str">
        <f>"Blended"</f>
        <v>Blended</v>
      </c>
      <c r="X79" s="29" t="str">
        <f>'Resources &amp; Toolkits'!T28</f>
        <v>Active</v>
      </c>
      <c r="Y79" s="29" t="str">
        <f>'Resources &amp; Toolkits'!S28</f>
        <v>Official website verified</v>
      </c>
      <c r="Z79" s="29" t="str">
        <f>'Resources &amp; Toolkits'!R28</f>
        <v>Email</v>
      </c>
      <c r="AA79" s="29" t="s">
        <v>1614</v>
      </c>
      <c r="AB79" s="29" t="s">
        <v>53</v>
      </c>
      <c r="AC79" s="29" t="s">
        <v>186</v>
      </c>
      <c r="AD79" s="30">
        <f>'Resources &amp; Toolkits'!U28</f>
        <v>46232</v>
      </c>
      <c r="AE79" s="29" t="str">
        <f t="shared" si="20"/>
        <v>Yes</v>
      </c>
      <c r="AF79" s="29" t="str">
        <f t="shared" si="21"/>
        <v>Yes</v>
      </c>
      <c r="AG79" s="29" t="str">
        <f t="shared" si="22"/>
        <v>Not applicable</v>
      </c>
      <c r="AH79" s="29" t="str">
        <f t="shared" si="23"/>
        <v>Not applicable</v>
      </c>
      <c r="AI79" s="29" t="str">
        <f t="shared" si="24"/>
        <v>No</v>
      </c>
      <c r="AJ79" s="29" t="str">
        <f t="shared" si="25"/>
        <v>Yes</v>
      </c>
      <c r="AK79" s="29" t="str">
        <f t="shared" si="26"/>
        <v>Yes</v>
      </c>
      <c r="AL79" s="29" t="str">
        <f t="shared" si="27"/>
        <v>Yes</v>
      </c>
      <c r="AM79" s="29" t="str">
        <f t="shared" si="28"/>
        <v>Yes</v>
      </c>
      <c r="AN79" s="29" t="s">
        <v>1724</v>
      </c>
      <c r="AO79" s="11"/>
      <c r="AP79" s="25"/>
      <c r="AQ79" s="25"/>
      <c r="AR79" s="11"/>
      <c r="AS79" s="11"/>
      <c r="AT79" s="11"/>
      <c r="AU79" s="11"/>
      <c r="AV79" s="11"/>
      <c r="AW79" s="11"/>
      <c r="AX79" s="11"/>
      <c r="AY79" s="11"/>
    </row>
    <row r="80" spans="1:51" s="10" customFormat="1" ht="63" customHeight="1" x14ac:dyDescent="0.2">
      <c r="A80" s="28" t="str">
        <f>'Resources &amp; Toolkits'!B29</f>
        <v>Public Outreach Workshops</v>
      </c>
      <c r="B80" s="29" t="s">
        <v>1725</v>
      </c>
      <c r="C80" s="29" t="s">
        <v>1687</v>
      </c>
      <c r="D80" s="29" t="s">
        <v>1688</v>
      </c>
      <c r="E80" s="29" t="str">
        <f>'Resources &amp; Toolkits'!C29</f>
        <v>BiOrbic</v>
      </c>
      <c r="F80" s="29" t="s">
        <v>1639</v>
      </c>
      <c r="G80" s="29" t="s">
        <v>1692</v>
      </c>
      <c r="H80" s="29" t="s">
        <v>1693</v>
      </c>
      <c r="I80" s="29" t="s">
        <v>1612</v>
      </c>
      <c r="J80" s="29" t="s">
        <v>1623</v>
      </c>
      <c r="K80" s="29" t="str">
        <f>'Resources &amp; Toolkits'!G29</f>
        <v>Ireland – national outreach</v>
      </c>
      <c r="L80" s="29" t="str">
        <f>'Resources &amp; Toolkits'!M29</f>
        <v>No</v>
      </c>
      <c r="M80" s="29" t="str">
        <f>'Resources &amp; Toolkits'!N29</f>
        <v>Yes</v>
      </c>
      <c r="N80" s="29" t="str">
        <f>'Resources &amp; Toolkits'!O29</f>
        <v>No</v>
      </c>
      <c r="O80" s="29" t="str">
        <f>'Resources &amp; Toolkits'!P29</f>
        <v>Yes</v>
      </c>
      <c r="P80" s="29" t="s">
        <v>36</v>
      </c>
      <c r="Q80" s="29" t="s">
        <v>907</v>
      </c>
      <c r="R80" s="29" t="str">
        <f>'Resources &amp; Toolkits'!J29</f>
        <v>Explicit</v>
      </c>
      <c r="S80" s="29" t="str">
        <f t="shared" si="29"/>
        <v>No</v>
      </c>
      <c r="T80" s="29" t="str">
        <f t="shared" si="19"/>
        <v>Yes</v>
      </c>
      <c r="U80" s="29" t="str">
        <f>'Resources &amp; Toolkits'!L29</f>
        <v>Primary Curriculum; Higher Education; Non-formal / Informal Education</v>
      </c>
      <c r="V80" s="29" t="str">
        <f t="shared" si="17"/>
        <v>No</v>
      </c>
      <c r="W80" s="29" t="str">
        <f>"In-person"</f>
        <v>In-person</v>
      </c>
      <c r="X80" s="29" t="str">
        <f>'Resources &amp; Toolkits'!T29</f>
        <v>Seasonal</v>
      </c>
      <c r="Y80" s="29" t="str">
        <f>'Resources &amp; Toolkits'!S29</f>
        <v>Official website verified</v>
      </c>
      <c r="Z80" s="29" t="str">
        <f>'Resources &amp; Toolkits'!R29</f>
        <v>Email</v>
      </c>
      <c r="AA80" s="29" t="s">
        <v>1614</v>
      </c>
      <c r="AB80" s="29" t="s">
        <v>53</v>
      </c>
      <c r="AC80" s="29" t="s">
        <v>186</v>
      </c>
      <c r="AD80" s="30">
        <f>'Resources &amp; Toolkits'!U29</f>
        <v>46232</v>
      </c>
      <c r="AE80" s="29" t="str">
        <f t="shared" si="20"/>
        <v>Yes</v>
      </c>
      <c r="AF80" s="29" t="str">
        <f t="shared" si="21"/>
        <v>Yes</v>
      </c>
      <c r="AG80" s="29" t="str">
        <f t="shared" si="22"/>
        <v>Not applicable</v>
      </c>
      <c r="AH80" s="29" t="str">
        <f t="shared" si="23"/>
        <v>Not applicable</v>
      </c>
      <c r="AI80" s="29" t="str">
        <f t="shared" si="24"/>
        <v>No</v>
      </c>
      <c r="AJ80" s="29" t="str">
        <f t="shared" si="25"/>
        <v>Yes</v>
      </c>
      <c r="AK80" s="29" t="str">
        <f t="shared" si="26"/>
        <v>No</v>
      </c>
      <c r="AL80" s="29" t="str">
        <f t="shared" si="27"/>
        <v>Yes</v>
      </c>
      <c r="AM80" s="29" t="str">
        <f t="shared" si="28"/>
        <v>Yes</v>
      </c>
      <c r="AN80" s="29" t="s">
        <v>1726</v>
      </c>
      <c r="AO80" s="11"/>
      <c r="AP80" s="25"/>
      <c r="AQ80" s="25"/>
      <c r="AR80" s="11"/>
      <c r="AS80" s="11"/>
      <c r="AT80" s="11"/>
      <c r="AU80" s="11"/>
      <c r="AV80" s="11"/>
      <c r="AW80" s="11"/>
      <c r="AX80" s="11"/>
      <c r="AY80" s="11"/>
    </row>
    <row r="81" spans="1:51" s="10" customFormat="1" ht="63" customHeight="1" x14ac:dyDescent="0.2">
      <c r="A81" s="28" t="str">
        <f>'Resources &amp; Toolkits'!B30</f>
        <v>BISC-E (Bio-based Innovation Student Challenge Europe)</v>
      </c>
      <c r="B81" s="29" t="s">
        <v>1727</v>
      </c>
      <c r="C81" s="29" t="s">
        <v>1687</v>
      </c>
      <c r="D81" s="29" t="s">
        <v>1688</v>
      </c>
      <c r="E81" s="29" t="str">
        <f>'Resources &amp; Toolkits'!C30</f>
        <v>IKC3 / Bio-based Industries Consortium</v>
      </c>
      <c r="F81" s="29" t="s">
        <v>1639</v>
      </c>
      <c r="G81" s="29" t="s">
        <v>1610</v>
      </c>
      <c r="H81" s="29" t="s">
        <v>1611</v>
      </c>
      <c r="I81" s="29" t="s">
        <v>1612</v>
      </c>
      <c r="J81" s="29" t="s">
        <v>1619</v>
      </c>
      <c r="K81" s="29" t="str">
        <f>'Resources &amp; Toolkits'!G30</f>
        <v>Ireland / Europe</v>
      </c>
      <c r="L81" s="29" t="str">
        <f>'Resources &amp; Toolkits'!M30</f>
        <v>No</v>
      </c>
      <c r="M81" s="29" t="str">
        <f>'Resources &amp; Toolkits'!N30</f>
        <v>No</v>
      </c>
      <c r="N81" s="29" t="str">
        <f>'Resources &amp; Toolkits'!O30</f>
        <v>No</v>
      </c>
      <c r="O81" s="29" t="str">
        <f>'Resources &amp; Toolkits'!P30</f>
        <v>Yes</v>
      </c>
      <c r="P81" s="29" t="s">
        <v>36</v>
      </c>
      <c r="Q81" s="29" t="s">
        <v>907</v>
      </c>
      <c r="R81" s="29" t="str">
        <f>'Resources &amp; Toolkits'!J30</f>
        <v>Explicit</v>
      </c>
      <c r="S81" s="29" t="str">
        <f t="shared" si="29"/>
        <v>No</v>
      </c>
      <c r="T81" s="29" t="str">
        <f t="shared" si="19"/>
        <v>Yes</v>
      </c>
      <c r="U81" s="29" t="str">
        <f>'Resources &amp; Toolkits'!L30</f>
        <v>Higher Education; Non-formal / Informal Education</v>
      </c>
      <c r="V81" s="29" t="str">
        <f t="shared" si="17"/>
        <v>No</v>
      </c>
      <c r="W81" s="29" t="str">
        <f>"Unknown"</f>
        <v>Unknown</v>
      </c>
      <c r="X81" s="29" t="str">
        <f>'Resources &amp; Toolkits'!T30</f>
        <v>Seasonal</v>
      </c>
      <c r="Y81" s="29" t="str">
        <f>'Resources &amp; Toolkits'!S30</f>
        <v>Official website verified</v>
      </c>
      <c r="Z81" s="29" t="str">
        <f>'Resources &amp; Toolkits'!R30</f>
        <v>Email</v>
      </c>
      <c r="AA81" s="29" t="s">
        <v>1614</v>
      </c>
      <c r="AB81" s="29" t="s">
        <v>53</v>
      </c>
      <c r="AC81" s="29" t="s">
        <v>186</v>
      </c>
      <c r="AD81" s="30">
        <f>'Resources &amp; Toolkits'!U30</f>
        <v>46232</v>
      </c>
      <c r="AE81" s="29" t="str">
        <f t="shared" si="20"/>
        <v>Yes</v>
      </c>
      <c r="AF81" s="29" t="str">
        <f t="shared" si="21"/>
        <v>Yes</v>
      </c>
      <c r="AG81" s="29" t="str">
        <f t="shared" si="22"/>
        <v>Yes</v>
      </c>
      <c r="AH81" s="29" t="str">
        <f t="shared" si="23"/>
        <v>Yes</v>
      </c>
      <c r="AI81" s="29" t="str">
        <f t="shared" si="24"/>
        <v>No</v>
      </c>
      <c r="AJ81" s="29" t="str">
        <f t="shared" si="25"/>
        <v>Yes</v>
      </c>
      <c r="AK81" s="29" t="str">
        <f t="shared" si="26"/>
        <v>No</v>
      </c>
      <c r="AL81" s="29" t="str">
        <f t="shared" si="27"/>
        <v>Yes</v>
      </c>
      <c r="AM81" s="29" t="str">
        <f t="shared" si="28"/>
        <v>No</v>
      </c>
      <c r="AN81" s="29" t="s">
        <v>641</v>
      </c>
      <c r="AO81" s="11"/>
      <c r="AP81" s="25"/>
      <c r="AQ81" s="25"/>
      <c r="AR81" s="11"/>
      <c r="AS81" s="11"/>
      <c r="AT81" s="11"/>
      <c r="AU81" s="11"/>
      <c r="AV81" s="11"/>
      <c r="AW81" s="11"/>
      <c r="AX81" s="11"/>
      <c r="AY81" s="11"/>
    </row>
    <row r="82" spans="1:51" s="10" customFormat="1" ht="63" customHeight="1" x14ac:dyDescent="0.2">
      <c r="A82" s="28" t="str">
        <f>'Resources &amp; Toolkits'!B31</f>
        <v>EduGreen Connect</v>
      </c>
      <c r="B82" s="29" t="s">
        <v>1728</v>
      </c>
      <c r="C82" s="29" t="s">
        <v>1687</v>
      </c>
      <c r="D82" s="29" t="s">
        <v>1688</v>
      </c>
      <c r="E82" s="29" t="str">
        <f>'Resources &amp; Toolkits'!C31</f>
        <v>IKC3</v>
      </c>
      <c r="F82" s="29" t="s">
        <v>1639</v>
      </c>
      <c r="G82" s="29" t="s">
        <v>1610</v>
      </c>
      <c r="H82" s="29" t="s">
        <v>1611</v>
      </c>
      <c r="I82" s="29" t="s">
        <v>1612</v>
      </c>
      <c r="J82" s="29" t="s">
        <v>1623</v>
      </c>
      <c r="K82" s="29" t="str">
        <f>'Resources &amp; Toolkits'!G31</f>
        <v>Ireland – national / online</v>
      </c>
      <c r="L82" s="29" t="str">
        <f>'Resources &amp; Toolkits'!M31</f>
        <v>No</v>
      </c>
      <c r="M82" s="29" t="str">
        <f>'Resources &amp; Toolkits'!N31</f>
        <v>Yes</v>
      </c>
      <c r="N82" s="29" t="str">
        <f>'Resources &amp; Toolkits'!O31</f>
        <v>Yes</v>
      </c>
      <c r="O82" s="29" t="str">
        <f>'Resources &amp; Toolkits'!P31</f>
        <v>No</v>
      </c>
      <c r="P82" s="29" t="s">
        <v>37</v>
      </c>
      <c r="Q82" s="29" t="s">
        <v>1216</v>
      </c>
      <c r="R82" s="29" t="str">
        <f>'Resources &amp; Toolkits'!J31</f>
        <v>Explicit</v>
      </c>
      <c r="S82" s="29" t="str">
        <f t="shared" si="29"/>
        <v>No</v>
      </c>
      <c r="T82" s="29" t="str">
        <f t="shared" si="19"/>
        <v>Yes</v>
      </c>
      <c r="U82" s="29" t="str">
        <f>'Resources &amp; Toolkits'!L31</f>
        <v>Primary Curriculum; Junior Cycle; Teacher CPD / Professional Learning</v>
      </c>
      <c r="V82" s="29" t="str">
        <f t="shared" si="17"/>
        <v>No</v>
      </c>
      <c r="W82" s="29" t="str">
        <f>"Online"</f>
        <v>Online</v>
      </c>
      <c r="X82" s="29" t="str">
        <f>'Resources &amp; Toolkits'!T31</f>
        <v>Active</v>
      </c>
      <c r="Y82" s="29" t="str">
        <f>'Resources &amp; Toolkits'!S31</f>
        <v>Official website verified</v>
      </c>
      <c r="Z82" s="29" t="str">
        <f>'Resources &amp; Toolkits'!R31</f>
        <v>Email</v>
      </c>
      <c r="AA82" s="29" t="s">
        <v>1614</v>
      </c>
      <c r="AB82" s="29" t="s">
        <v>53</v>
      </c>
      <c r="AC82" s="29" t="s">
        <v>186</v>
      </c>
      <c r="AD82" s="30">
        <f>'Resources &amp; Toolkits'!U31</f>
        <v>46232</v>
      </c>
      <c r="AE82" s="29" t="str">
        <f t="shared" si="20"/>
        <v>Yes</v>
      </c>
      <c r="AF82" s="29" t="str">
        <f t="shared" si="21"/>
        <v>Yes</v>
      </c>
      <c r="AG82" s="29" t="str">
        <f t="shared" si="22"/>
        <v>Yes</v>
      </c>
      <c r="AH82" s="29" t="str">
        <f t="shared" si="23"/>
        <v>No</v>
      </c>
      <c r="AI82" s="29" t="str">
        <f t="shared" si="24"/>
        <v>No</v>
      </c>
      <c r="AJ82" s="29" t="str">
        <f t="shared" si="25"/>
        <v>Yes</v>
      </c>
      <c r="AK82" s="29" t="str">
        <f t="shared" si="26"/>
        <v>Yes</v>
      </c>
      <c r="AL82" s="29" t="str">
        <f t="shared" si="27"/>
        <v>Yes</v>
      </c>
      <c r="AM82" s="29" t="str">
        <f t="shared" si="28"/>
        <v>No</v>
      </c>
      <c r="AN82" s="29"/>
      <c r="AO82" s="11"/>
      <c r="AP82" s="25"/>
      <c r="AQ82" s="25"/>
      <c r="AR82" s="11"/>
      <c r="AS82" s="11"/>
      <c r="AT82" s="11"/>
      <c r="AU82" s="11"/>
      <c r="AV82" s="11"/>
      <c r="AW82" s="11"/>
      <c r="AX82" s="11"/>
      <c r="AY82" s="11"/>
    </row>
    <row r="83" spans="1:51" s="10" customFormat="1" ht="63" customHeight="1" x14ac:dyDescent="0.2">
      <c r="A83" s="28" t="str">
        <f>'Resources &amp; Toolkits'!B32</f>
        <v>Bioeconomy Lesson Plans</v>
      </c>
      <c r="B83" s="29" t="s">
        <v>1729</v>
      </c>
      <c r="C83" s="29" t="s">
        <v>1687</v>
      </c>
      <c r="D83" s="29" t="s">
        <v>1688</v>
      </c>
      <c r="E83" s="29" t="str">
        <f>'Resources &amp; Toolkits'!C32</f>
        <v>BiOrbic researchers and teachers</v>
      </c>
      <c r="F83" s="29" t="s">
        <v>1639</v>
      </c>
      <c r="G83" s="29" t="s">
        <v>1610</v>
      </c>
      <c r="H83" s="29" t="s">
        <v>1611</v>
      </c>
      <c r="I83" s="29" t="s">
        <v>1612</v>
      </c>
      <c r="J83" s="29" t="s">
        <v>1623</v>
      </c>
      <c r="K83" s="29" t="str">
        <f>'Resources &amp; Toolkits'!G32</f>
        <v>Ireland – national / online</v>
      </c>
      <c r="L83" s="29" t="str">
        <f>'Resources &amp; Toolkits'!M32</f>
        <v>No</v>
      </c>
      <c r="M83" s="29" t="str">
        <f>'Resources &amp; Toolkits'!N32</f>
        <v>Yes</v>
      </c>
      <c r="N83" s="29" t="str">
        <f>'Resources &amp; Toolkits'!O32</f>
        <v>Yes</v>
      </c>
      <c r="O83" s="29" t="str">
        <f>'Resources &amp; Toolkits'!P32</f>
        <v>No</v>
      </c>
      <c r="P83" s="29" t="s">
        <v>37</v>
      </c>
      <c r="Q83" s="29" t="s">
        <v>907</v>
      </c>
      <c r="R83" s="29" t="str">
        <f>'Resources &amp; Toolkits'!J32</f>
        <v>Explicit</v>
      </c>
      <c r="S83" s="29" t="str">
        <f t="shared" si="29"/>
        <v>No</v>
      </c>
      <c r="T83" s="29" t="str">
        <f t="shared" si="19"/>
        <v>Yes</v>
      </c>
      <c r="U83" s="29" t="str">
        <f>'Resources &amp; Toolkits'!L32</f>
        <v>Primary Curriculum; Junior Cycle</v>
      </c>
      <c r="V83" s="29" t="str">
        <f t="shared" si="17"/>
        <v>No</v>
      </c>
      <c r="W83" s="29" t="str">
        <f>"Online"</f>
        <v>Online</v>
      </c>
      <c r="X83" s="29" t="str">
        <f>'Resources &amp; Toolkits'!T32</f>
        <v>Active</v>
      </c>
      <c r="Y83" s="29" t="str">
        <f>'Resources &amp; Toolkits'!S32</f>
        <v>Official website verified</v>
      </c>
      <c r="Z83" s="29" t="str">
        <f>'Resources &amp; Toolkits'!R32</f>
        <v>Email</v>
      </c>
      <c r="AA83" s="29" t="s">
        <v>1614</v>
      </c>
      <c r="AB83" s="29" t="s">
        <v>53</v>
      </c>
      <c r="AC83" s="29" t="s">
        <v>186</v>
      </c>
      <c r="AD83" s="30">
        <f>'Resources &amp; Toolkits'!U32</f>
        <v>46232</v>
      </c>
      <c r="AE83" s="29" t="str">
        <f t="shared" si="20"/>
        <v>Yes</v>
      </c>
      <c r="AF83" s="29" t="str">
        <f t="shared" si="21"/>
        <v>Yes</v>
      </c>
      <c r="AG83" s="29" t="str">
        <f t="shared" si="22"/>
        <v>Yes</v>
      </c>
      <c r="AH83" s="29" t="str">
        <f t="shared" si="23"/>
        <v>Yes</v>
      </c>
      <c r="AI83" s="29" t="str">
        <f t="shared" si="24"/>
        <v>No</v>
      </c>
      <c r="AJ83" s="29" t="str">
        <f t="shared" si="25"/>
        <v>Yes</v>
      </c>
      <c r="AK83" s="29" t="str">
        <f t="shared" si="26"/>
        <v>Yes</v>
      </c>
      <c r="AL83" s="29" t="str">
        <f t="shared" si="27"/>
        <v>Yes</v>
      </c>
      <c r="AM83" s="29" t="str">
        <f t="shared" si="28"/>
        <v>No</v>
      </c>
      <c r="AN83" s="29" t="s">
        <v>657</v>
      </c>
      <c r="AO83" s="11"/>
      <c r="AP83" s="25"/>
      <c r="AQ83" s="25"/>
      <c r="AR83" s="11"/>
      <c r="AS83" s="11"/>
      <c r="AT83" s="11"/>
      <c r="AU83" s="11"/>
      <c r="AV83" s="11"/>
      <c r="AW83" s="11"/>
      <c r="AX83" s="11"/>
      <c r="AY83" s="11"/>
    </row>
    <row r="84" spans="1:51" s="10" customFormat="1" ht="63" customHeight="1" x14ac:dyDescent="0.2">
      <c r="A84" s="28" t="str">
        <f>'Resources &amp; Toolkits'!B33</f>
        <v>STEM Escape Rooms</v>
      </c>
      <c r="B84" s="29" t="s">
        <v>1730</v>
      </c>
      <c r="C84" s="29" t="s">
        <v>1687</v>
      </c>
      <c r="D84" s="29" t="s">
        <v>1688</v>
      </c>
      <c r="E84" s="29" t="str">
        <f>'Resources &amp; Toolkits'!C33</f>
        <v>BiOrbic researchers and teachers</v>
      </c>
      <c r="F84" s="29" t="s">
        <v>1639</v>
      </c>
      <c r="G84" s="29" t="s">
        <v>1610</v>
      </c>
      <c r="H84" s="29" t="s">
        <v>1611</v>
      </c>
      <c r="I84" s="29" t="s">
        <v>1612</v>
      </c>
      <c r="J84" s="29" t="s">
        <v>1623</v>
      </c>
      <c r="K84" s="29" t="str">
        <f>'Resources &amp; Toolkits'!G33</f>
        <v>Ireland – online and site-based outreach</v>
      </c>
      <c r="L84" s="29" t="str">
        <f>'Resources &amp; Toolkits'!M33</f>
        <v>No</v>
      </c>
      <c r="M84" s="29" t="str">
        <f>'Resources &amp; Toolkits'!N33</f>
        <v>Yes</v>
      </c>
      <c r="N84" s="29" t="str">
        <f>'Resources &amp; Toolkits'!O33</f>
        <v>Yes</v>
      </c>
      <c r="O84" s="29" t="str">
        <f>'Resources &amp; Toolkits'!P33</f>
        <v>No</v>
      </c>
      <c r="P84" s="29" t="s">
        <v>36</v>
      </c>
      <c r="Q84" s="29" t="s">
        <v>907</v>
      </c>
      <c r="R84" s="29" t="str">
        <f>'Resources &amp; Toolkits'!J33</f>
        <v>Explicit</v>
      </c>
      <c r="S84" s="29" t="str">
        <f t="shared" si="29"/>
        <v>No</v>
      </c>
      <c r="T84" s="29" t="str">
        <f t="shared" si="19"/>
        <v>Yes</v>
      </c>
      <c r="U84" s="29" t="str">
        <f>'Resources &amp; Toolkits'!L33</f>
        <v>Primary Curriculum; Junior Cycle</v>
      </c>
      <c r="V84" s="29" t="str">
        <f t="shared" si="17"/>
        <v>No</v>
      </c>
      <c r="W84" s="29" t="str">
        <f>"Blended"</f>
        <v>Blended</v>
      </c>
      <c r="X84" s="29" t="str">
        <f>'Resources &amp; Toolkits'!T33</f>
        <v>Active</v>
      </c>
      <c r="Y84" s="29" t="str">
        <f>'Resources &amp; Toolkits'!S33</f>
        <v>Official website verified</v>
      </c>
      <c r="Z84" s="29" t="str">
        <f>'Resources &amp; Toolkits'!R33</f>
        <v>Email</v>
      </c>
      <c r="AA84" s="29" t="s">
        <v>1614</v>
      </c>
      <c r="AB84" s="29" t="s">
        <v>53</v>
      </c>
      <c r="AC84" s="29" t="s">
        <v>186</v>
      </c>
      <c r="AD84" s="30">
        <f>'Resources &amp; Toolkits'!U33</f>
        <v>46232</v>
      </c>
      <c r="AE84" s="29" t="str">
        <f t="shared" si="20"/>
        <v>Yes</v>
      </c>
      <c r="AF84" s="29" t="str">
        <f t="shared" si="21"/>
        <v>Yes</v>
      </c>
      <c r="AG84" s="29" t="str">
        <f t="shared" si="22"/>
        <v>Yes</v>
      </c>
      <c r="AH84" s="29" t="str">
        <f t="shared" si="23"/>
        <v>Yes</v>
      </c>
      <c r="AI84" s="29" t="str">
        <f t="shared" si="24"/>
        <v>No</v>
      </c>
      <c r="AJ84" s="29" t="str">
        <f t="shared" si="25"/>
        <v>Yes</v>
      </c>
      <c r="AK84" s="29" t="str">
        <f t="shared" si="26"/>
        <v>Yes</v>
      </c>
      <c r="AL84" s="29" t="str">
        <f t="shared" si="27"/>
        <v>Yes</v>
      </c>
      <c r="AM84" s="29" t="str">
        <f t="shared" si="28"/>
        <v>No</v>
      </c>
      <c r="AN84" s="29"/>
      <c r="AO84" s="11"/>
      <c r="AP84" s="25"/>
      <c r="AQ84" s="25"/>
      <c r="AR84" s="11"/>
      <c r="AS84" s="11"/>
      <c r="AT84" s="11"/>
      <c r="AU84" s="11"/>
      <c r="AV84" s="11"/>
      <c r="AW84" s="11"/>
      <c r="AX84" s="11"/>
      <c r="AY84" s="11"/>
    </row>
    <row r="85" spans="1:51" s="10" customFormat="1" ht="63" customHeight="1" x14ac:dyDescent="0.2">
      <c r="A85" s="28" t="str">
        <f>'Resources &amp; Toolkits'!B34</f>
        <v>Bioeconomy Map</v>
      </c>
      <c r="B85" s="29" t="s">
        <v>1731</v>
      </c>
      <c r="C85" s="29" t="s">
        <v>1687</v>
      </c>
      <c r="D85" s="29" t="s">
        <v>1688</v>
      </c>
      <c r="E85" s="29" t="str">
        <f>'Resources &amp; Toolkits'!C34</f>
        <v>BiOrbic</v>
      </c>
      <c r="F85" s="29" t="s">
        <v>1639</v>
      </c>
      <c r="G85" s="29" t="s">
        <v>1610</v>
      </c>
      <c r="H85" s="29" t="s">
        <v>1611</v>
      </c>
      <c r="I85" s="29" t="s">
        <v>1612</v>
      </c>
      <c r="J85" s="29" t="s">
        <v>1623</v>
      </c>
      <c r="K85" s="29" t="str">
        <f>'Resources &amp; Toolkits'!G34</f>
        <v>Ireland – online interactive map</v>
      </c>
      <c r="L85" s="29" t="str">
        <f>'Resources &amp; Toolkits'!M34</f>
        <v>No</v>
      </c>
      <c r="M85" s="29" t="str">
        <f>'Resources &amp; Toolkits'!N34</f>
        <v>Yes</v>
      </c>
      <c r="N85" s="29" t="str">
        <f>'Resources &amp; Toolkits'!O34</f>
        <v>Yes</v>
      </c>
      <c r="O85" s="29" t="str">
        <f>'Resources &amp; Toolkits'!P34</f>
        <v>No</v>
      </c>
      <c r="P85" s="29" t="s">
        <v>37</v>
      </c>
      <c r="Q85" s="29" t="s">
        <v>907</v>
      </c>
      <c r="R85" s="29" t="str">
        <f>'Resources &amp; Toolkits'!J34</f>
        <v>Explicit</v>
      </c>
      <c r="S85" s="29" t="str">
        <f t="shared" si="29"/>
        <v>No</v>
      </c>
      <c r="T85" s="29" t="str">
        <f t="shared" si="19"/>
        <v>Yes</v>
      </c>
      <c r="U85" s="29" t="str">
        <f>'Resources &amp; Toolkits'!L34</f>
        <v>Primary Curriculum; Junior Cycle; Non-formal / Informal Education</v>
      </c>
      <c r="V85" s="29" t="str">
        <f t="shared" si="17"/>
        <v>No</v>
      </c>
      <c r="W85" s="29" t="str">
        <f t="shared" ref="W85:W92" si="30">"Online"</f>
        <v>Online</v>
      </c>
      <c r="X85" s="29" t="str">
        <f>'Resources &amp; Toolkits'!T34</f>
        <v>Active</v>
      </c>
      <c r="Y85" s="29" t="str">
        <f>'Resources &amp; Toolkits'!S34</f>
        <v>Official website verified</v>
      </c>
      <c r="Z85" s="29" t="str">
        <f>'Resources &amp; Toolkits'!R34</f>
        <v>Email</v>
      </c>
      <c r="AA85" s="29" t="s">
        <v>1614</v>
      </c>
      <c r="AB85" s="29" t="s">
        <v>53</v>
      </c>
      <c r="AC85" s="29" t="s">
        <v>186</v>
      </c>
      <c r="AD85" s="30">
        <f>'Resources &amp; Toolkits'!U34</f>
        <v>46232</v>
      </c>
      <c r="AE85" s="29" t="str">
        <f t="shared" si="20"/>
        <v>Yes</v>
      </c>
      <c r="AF85" s="29" t="str">
        <f t="shared" si="21"/>
        <v>Yes</v>
      </c>
      <c r="AG85" s="29" t="str">
        <f t="shared" si="22"/>
        <v>Yes</v>
      </c>
      <c r="AH85" s="29" t="str">
        <f t="shared" si="23"/>
        <v>Yes</v>
      </c>
      <c r="AI85" s="29" t="str">
        <f t="shared" si="24"/>
        <v>No</v>
      </c>
      <c r="AJ85" s="29" t="str">
        <f t="shared" si="25"/>
        <v>Yes</v>
      </c>
      <c r="AK85" s="29" t="str">
        <f t="shared" si="26"/>
        <v>Yes</v>
      </c>
      <c r="AL85" s="29" t="str">
        <f t="shared" si="27"/>
        <v>Yes</v>
      </c>
      <c r="AM85" s="29" t="str">
        <f t="shared" si="28"/>
        <v>No</v>
      </c>
      <c r="AN85" s="29"/>
      <c r="AO85" s="11"/>
      <c r="AP85" s="25"/>
      <c r="AQ85" s="25"/>
      <c r="AR85" s="11"/>
      <c r="AS85" s="11"/>
      <c r="AT85" s="11"/>
      <c r="AU85" s="11"/>
      <c r="AV85" s="11"/>
      <c r="AW85" s="11"/>
      <c r="AX85" s="11"/>
      <c r="AY85" s="11"/>
    </row>
    <row r="86" spans="1:51" s="10" customFormat="1" ht="63" customHeight="1" x14ac:dyDescent="0.2">
      <c r="A86" s="28" t="str">
        <f>'Resources &amp; Toolkits'!B35</f>
        <v>BioCultúr</v>
      </c>
      <c r="B86" s="29" t="s">
        <v>1732</v>
      </c>
      <c r="C86" s="29" t="s">
        <v>1687</v>
      </c>
      <c r="D86" s="29" t="s">
        <v>1688</v>
      </c>
      <c r="E86" s="29" t="str">
        <f>'Resources &amp; Toolkits'!C35</f>
        <v>BiOrbic / BEST-aligned research</v>
      </c>
      <c r="F86" s="29" t="s">
        <v>1639</v>
      </c>
      <c r="G86" s="29" t="s">
        <v>1610</v>
      </c>
      <c r="H86" s="29" t="s">
        <v>1611</v>
      </c>
      <c r="I86" s="29" t="s">
        <v>1612</v>
      </c>
      <c r="J86" s="29" t="s">
        <v>1623</v>
      </c>
      <c r="K86" s="29" t="str">
        <f>'Resources &amp; Toolkits'!G35</f>
        <v>Ireland – national / online</v>
      </c>
      <c r="L86" s="29" t="str">
        <f>'Resources &amp; Toolkits'!M35</f>
        <v>No</v>
      </c>
      <c r="M86" s="29" t="str">
        <f>'Resources &amp; Toolkits'!N35</f>
        <v>Yes</v>
      </c>
      <c r="N86" s="29" t="str">
        <f>'Resources &amp; Toolkits'!O35</f>
        <v>Yes</v>
      </c>
      <c r="O86" s="29" t="str">
        <f>'Resources &amp; Toolkits'!P35</f>
        <v>No</v>
      </c>
      <c r="P86" s="29" t="s">
        <v>37</v>
      </c>
      <c r="Q86" s="29" t="s">
        <v>907</v>
      </c>
      <c r="R86" s="29" t="str">
        <f>'Resources &amp; Toolkits'!J35</f>
        <v>Explicit</v>
      </c>
      <c r="S86" s="29" t="str">
        <f t="shared" si="29"/>
        <v>No</v>
      </c>
      <c r="T86" s="29" t="str">
        <f t="shared" si="19"/>
        <v>Yes</v>
      </c>
      <c r="U86" s="29" t="str">
        <f>'Resources &amp; Toolkits'!L35</f>
        <v>Primary Curriculum; Primary SESE; Junior Cycle; Cross-curricular ESD</v>
      </c>
      <c r="V86" s="29" t="str">
        <f t="shared" si="17"/>
        <v>No</v>
      </c>
      <c r="W86" s="29" t="str">
        <f t="shared" si="30"/>
        <v>Online</v>
      </c>
      <c r="X86" s="29" t="str">
        <f>'Resources &amp; Toolkits'!T35</f>
        <v>Active</v>
      </c>
      <c r="Y86" s="29" t="str">
        <f>'Resources &amp; Toolkits'!S35</f>
        <v>Partially verified</v>
      </c>
      <c r="Z86" s="29" t="str">
        <f>'Resources &amp; Toolkits'!R35</f>
        <v>Email</v>
      </c>
      <c r="AA86" s="29" t="s">
        <v>1637</v>
      </c>
      <c r="AB86" s="29" t="s">
        <v>53</v>
      </c>
      <c r="AC86" s="29" t="s">
        <v>186</v>
      </c>
      <c r="AD86" s="30">
        <f>'Resources &amp; Toolkits'!U35</f>
        <v>46232</v>
      </c>
      <c r="AE86" s="29" t="str">
        <f t="shared" si="20"/>
        <v>Yes</v>
      </c>
      <c r="AF86" s="29" t="str">
        <f t="shared" si="21"/>
        <v>No</v>
      </c>
      <c r="AG86" s="29" t="str">
        <f t="shared" si="22"/>
        <v>Not applicable</v>
      </c>
      <c r="AH86" s="29" t="str">
        <f t="shared" si="23"/>
        <v>Not applicable</v>
      </c>
      <c r="AI86" s="29" t="str">
        <f t="shared" si="24"/>
        <v>No</v>
      </c>
      <c r="AJ86" s="29" t="str">
        <f t="shared" si="25"/>
        <v>Yes</v>
      </c>
      <c r="AK86" s="29" t="str">
        <f t="shared" si="26"/>
        <v>Yes</v>
      </c>
      <c r="AL86" s="29" t="str">
        <f t="shared" si="27"/>
        <v>Yes</v>
      </c>
      <c r="AM86" s="29" t="str">
        <f t="shared" si="28"/>
        <v>No</v>
      </c>
      <c r="AN86" s="29" t="s">
        <v>681</v>
      </c>
      <c r="AO86" s="11"/>
      <c r="AP86" s="25"/>
      <c r="AQ86" s="25"/>
      <c r="AR86" s="11"/>
      <c r="AS86" s="11"/>
      <c r="AT86" s="11"/>
      <c r="AU86" s="11"/>
      <c r="AV86" s="11"/>
      <c r="AW86" s="11"/>
      <c r="AX86" s="11"/>
      <c r="AY86" s="11"/>
    </row>
    <row r="87" spans="1:51" s="10" customFormat="1" ht="63" customHeight="1" x14ac:dyDescent="0.2">
      <c r="A87" s="28" t="str">
        <f>'Resources &amp; Toolkits'!B36</f>
        <v>BioBeo App &amp; Dashboard</v>
      </c>
      <c r="B87" s="29" t="s">
        <v>1733</v>
      </c>
      <c r="C87" s="29" t="s">
        <v>1687</v>
      </c>
      <c r="D87" s="29" t="s">
        <v>1688</v>
      </c>
      <c r="E87" s="29" t="str">
        <f>'Resources &amp; Toolkits'!C36</f>
        <v>BioBeo</v>
      </c>
      <c r="F87" s="29" t="s">
        <v>1626</v>
      </c>
      <c r="G87" s="29" t="s">
        <v>1610</v>
      </c>
      <c r="H87" s="29" t="s">
        <v>1696</v>
      </c>
      <c r="I87" s="29" t="s">
        <v>1612</v>
      </c>
      <c r="J87" s="29" t="s">
        <v>1619</v>
      </c>
      <c r="K87" s="29" t="str">
        <f>'Resources &amp; Toolkits'!G36</f>
        <v>Europe – online and local trail locations</v>
      </c>
      <c r="L87" s="29" t="str">
        <f>'Resources &amp; Toolkits'!M36</f>
        <v>No</v>
      </c>
      <c r="M87" s="29" t="str">
        <f>'Resources &amp; Toolkits'!N36</f>
        <v>Yes</v>
      </c>
      <c r="N87" s="29" t="str">
        <f>'Resources &amp; Toolkits'!O36</f>
        <v>Yes</v>
      </c>
      <c r="O87" s="29" t="str">
        <f>'Resources &amp; Toolkits'!P36</f>
        <v>No</v>
      </c>
      <c r="P87" s="29" t="s">
        <v>37</v>
      </c>
      <c r="Q87" s="29" t="s">
        <v>907</v>
      </c>
      <c r="R87" s="29" t="str">
        <f>'Resources &amp; Toolkits'!J36</f>
        <v>Explicit</v>
      </c>
      <c r="S87" s="29" t="str">
        <f>"Yes"</f>
        <v>Yes</v>
      </c>
      <c r="T87" s="29" t="str">
        <f t="shared" si="19"/>
        <v>Yes</v>
      </c>
      <c r="U87" s="29" t="str">
        <f>'Resources &amp; Toolkits'!L36</f>
        <v>Primary Curriculum; Junior Cycle</v>
      </c>
      <c r="V87" s="29" t="str">
        <f t="shared" si="17"/>
        <v>No</v>
      </c>
      <c r="W87" s="29" t="str">
        <f t="shared" si="30"/>
        <v>Online</v>
      </c>
      <c r="X87" s="29" t="str">
        <f>'Resources &amp; Toolkits'!T36</f>
        <v>Active</v>
      </c>
      <c r="Y87" s="29" t="str">
        <f>'Resources &amp; Toolkits'!S36</f>
        <v>Official website verified</v>
      </c>
      <c r="Z87" s="29" t="str">
        <f>'Resources &amp; Toolkits'!R36</f>
        <v>Email</v>
      </c>
      <c r="AA87" s="29" t="s">
        <v>1614</v>
      </c>
      <c r="AB87" s="29" t="s">
        <v>53</v>
      </c>
      <c r="AC87" s="29" t="s">
        <v>186</v>
      </c>
      <c r="AD87" s="30">
        <f>'Resources &amp; Toolkits'!U36</f>
        <v>46232</v>
      </c>
      <c r="AE87" s="29" t="str">
        <f t="shared" si="20"/>
        <v>Yes</v>
      </c>
      <c r="AF87" s="29" t="str">
        <f t="shared" si="21"/>
        <v>Yes</v>
      </c>
      <c r="AG87" s="29" t="str">
        <f t="shared" si="22"/>
        <v>Yes</v>
      </c>
      <c r="AH87" s="29" t="str">
        <f t="shared" si="23"/>
        <v>Yes</v>
      </c>
      <c r="AI87" s="29" t="str">
        <f t="shared" si="24"/>
        <v>No</v>
      </c>
      <c r="AJ87" s="29" t="str">
        <f t="shared" si="25"/>
        <v>Yes</v>
      </c>
      <c r="AK87" s="29" t="str">
        <f t="shared" si="26"/>
        <v>Yes</v>
      </c>
      <c r="AL87" s="29" t="str">
        <f t="shared" si="27"/>
        <v>Yes</v>
      </c>
      <c r="AM87" s="29" t="str">
        <f t="shared" si="28"/>
        <v>Yes</v>
      </c>
      <c r="AN87" s="29" t="s">
        <v>1734</v>
      </c>
      <c r="AO87" s="11"/>
      <c r="AP87" s="25"/>
      <c r="AQ87" s="25"/>
      <c r="AR87" s="11"/>
      <c r="AS87" s="11"/>
      <c r="AT87" s="11"/>
      <c r="AU87" s="11"/>
      <c r="AV87" s="11"/>
      <c r="AW87" s="11"/>
      <c r="AX87" s="11"/>
      <c r="AY87" s="11"/>
    </row>
    <row r="88" spans="1:51" s="10" customFormat="1" ht="63" customHeight="1" x14ac:dyDescent="0.2">
      <c r="A88" s="28" t="str">
        <f>'Resources &amp; Toolkits'!B37</f>
        <v>Beo, Raja and the Butterfly Effect</v>
      </c>
      <c r="B88" s="29" t="s">
        <v>1735</v>
      </c>
      <c r="C88" s="29" t="s">
        <v>1687</v>
      </c>
      <c r="D88" s="29" t="s">
        <v>1688</v>
      </c>
      <c r="E88" s="29" t="str">
        <f>'Resources &amp; Toolkits'!C37</f>
        <v>BioBeo</v>
      </c>
      <c r="F88" s="29" t="s">
        <v>1626</v>
      </c>
      <c r="G88" s="29" t="s">
        <v>1610</v>
      </c>
      <c r="H88" s="29" t="s">
        <v>1696</v>
      </c>
      <c r="I88" s="29" t="s">
        <v>1612</v>
      </c>
      <c r="J88" s="29" t="s">
        <v>1619</v>
      </c>
      <c r="K88" s="29" t="str">
        <f>'Resources &amp; Toolkits'!G37</f>
        <v>Ireland / Europe – online</v>
      </c>
      <c r="L88" s="29" t="str">
        <f>'Resources &amp; Toolkits'!M37</f>
        <v>No</v>
      </c>
      <c r="M88" s="29" t="str">
        <f>'Resources &amp; Toolkits'!N37</f>
        <v>Yes</v>
      </c>
      <c r="N88" s="29" t="str">
        <f>'Resources &amp; Toolkits'!O37</f>
        <v>No</v>
      </c>
      <c r="O88" s="29" t="str">
        <f>'Resources &amp; Toolkits'!P37</f>
        <v>No</v>
      </c>
      <c r="P88" s="29" t="s">
        <v>36</v>
      </c>
      <c r="Q88" s="29" t="s">
        <v>907</v>
      </c>
      <c r="R88" s="29" t="str">
        <f>'Resources &amp; Toolkits'!J37</f>
        <v>Explicit</v>
      </c>
      <c r="S88" s="29" t="str">
        <f>"No"</f>
        <v>No</v>
      </c>
      <c r="T88" s="29" t="str">
        <f t="shared" si="19"/>
        <v>Yes</v>
      </c>
      <c r="U88" s="29" t="str">
        <f>'Resources &amp; Toolkits'!L37</f>
        <v>Primary Curriculum; Primary SESE</v>
      </c>
      <c r="V88" s="29" t="str">
        <f t="shared" si="17"/>
        <v>No</v>
      </c>
      <c r="W88" s="29" t="str">
        <f t="shared" si="30"/>
        <v>Online</v>
      </c>
      <c r="X88" s="29" t="str">
        <f>'Resources &amp; Toolkits'!T37</f>
        <v>Active</v>
      </c>
      <c r="Y88" s="29" t="str">
        <f>'Resources &amp; Toolkits'!S37</f>
        <v>Official website verified</v>
      </c>
      <c r="Z88" s="29" t="str">
        <f>'Resources &amp; Toolkits'!R37</f>
        <v>Email</v>
      </c>
      <c r="AA88" s="29" t="s">
        <v>1614</v>
      </c>
      <c r="AB88" s="29" t="s">
        <v>53</v>
      </c>
      <c r="AC88" s="29" t="s">
        <v>186</v>
      </c>
      <c r="AD88" s="30">
        <f>'Resources &amp; Toolkits'!U37</f>
        <v>46232</v>
      </c>
      <c r="AE88" s="29" t="str">
        <f t="shared" si="20"/>
        <v>Yes</v>
      </c>
      <c r="AF88" s="29" t="str">
        <f t="shared" si="21"/>
        <v>Yes</v>
      </c>
      <c r="AG88" s="29" t="str">
        <f t="shared" si="22"/>
        <v>Yes</v>
      </c>
      <c r="AH88" s="29" t="str">
        <f t="shared" si="23"/>
        <v>Yes</v>
      </c>
      <c r="AI88" s="29" t="str">
        <f t="shared" si="24"/>
        <v>No</v>
      </c>
      <c r="AJ88" s="29" t="str">
        <f t="shared" si="25"/>
        <v>Yes</v>
      </c>
      <c r="AK88" s="29" t="str">
        <f t="shared" si="26"/>
        <v>Yes</v>
      </c>
      <c r="AL88" s="29" t="str">
        <f t="shared" si="27"/>
        <v>Yes</v>
      </c>
      <c r="AM88" s="29" t="str">
        <f t="shared" si="28"/>
        <v>Yes</v>
      </c>
      <c r="AN88" s="29" t="s">
        <v>1736</v>
      </c>
      <c r="AO88" s="11"/>
      <c r="AP88" s="25"/>
      <c r="AQ88" s="25"/>
      <c r="AR88" s="11"/>
      <c r="AS88" s="11"/>
      <c r="AT88" s="11"/>
      <c r="AU88" s="11"/>
      <c r="AV88" s="11"/>
      <c r="AW88" s="11"/>
      <c r="AX88" s="11"/>
      <c r="AY88" s="11"/>
    </row>
    <row r="89" spans="1:51" s="10" customFormat="1" ht="63" customHeight="1" x14ac:dyDescent="0.2">
      <c r="A89" s="28" t="str">
        <f>'Resources &amp; Toolkits'!B38</f>
        <v>Answering the Curlew's Call</v>
      </c>
      <c r="B89" s="29" t="s">
        <v>1737</v>
      </c>
      <c r="C89" s="29" t="s">
        <v>1687</v>
      </c>
      <c r="D89" s="29" t="s">
        <v>1688</v>
      </c>
      <c r="E89" s="29" t="str">
        <f>'Resources &amp; Toolkits'!C38</f>
        <v>BioBeo</v>
      </c>
      <c r="F89" s="29" t="s">
        <v>1626</v>
      </c>
      <c r="G89" s="29" t="s">
        <v>1610</v>
      </c>
      <c r="H89" s="29" t="s">
        <v>1696</v>
      </c>
      <c r="I89" s="29" t="s">
        <v>1612</v>
      </c>
      <c r="J89" s="29" t="s">
        <v>1619</v>
      </c>
      <c r="K89" s="29" t="str">
        <f>'Resources &amp; Toolkits'!G38</f>
        <v>Ireland / Europe – online</v>
      </c>
      <c r="L89" s="29" t="str">
        <f>'Resources &amp; Toolkits'!M38</f>
        <v>No</v>
      </c>
      <c r="M89" s="29" t="str">
        <f>'Resources &amp; Toolkits'!N38</f>
        <v>Yes</v>
      </c>
      <c r="N89" s="29" t="str">
        <f>'Resources &amp; Toolkits'!O38</f>
        <v>No</v>
      </c>
      <c r="O89" s="29" t="str">
        <f>'Resources &amp; Toolkits'!P38</f>
        <v>No</v>
      </c>
      <c r="P89" s="29" t="s">
        <v>36</v>
      </c>
      <c r="Q89" s="29" t="s">
        <v>907</v>
      </c>
      <c r="R89" s="29" t="str">
        <f>'Resources &amp; Toolkits'!J38</f>
        <v>Explicit</v>
      </c>
      <c r="S89" s="29" t="str">
        <f>"No"</f>
        <v>No</v>
      </c>
      <c r="T89" s="29" t="str">
        <f t="shared" si="19"/>
        <v>Yes</v>
      </c>
      <c r="U89" s="29" t="str">
        <f>'Resources &amp; Toolkits'!L38</f>
        <v>Primary Curriculum; Primary SESE</v>
      </c>
      <c r="V89" s="29" t="str">
        <f t="shared" si="17"/>
        <v>No</v>
      </c>
      <c r="W89" s="29" t="str">
        <f t="shared" si="30"/>
        <v>Online</v>
      </c>
      <c r="X89" s="29" t="str">
        <f>'Resources &amp; Toolkits'!T38</f>
        <v>Active</v>
      </c>
      <c r="Y89" s="29" t="str">
        <f>'Resources &amp; Toolkits'!S38</f>
        <v>Official website verified</v>
      </c>
      <c r="Z89" s="29" t="str">
        <f>'Resources &amp; Toolkits'!R38</f>
        <v>Email</v>
      </c>
      <c r="AA89" s="29" t="s">
        <v>1614</v>
      </c>
      <c r="AB89" s="29" t="s">
        <v>53</v>
      </c>
      <c r="AC89" s="29" t="s">
        <v>186</v>
      </c>
      <c r="AD89" s="30">
        <f>'Resources &amp; Toolkits'!U38</f>
        <v>46232</v>
      </c>
      <c r="AE89" s="29" t="str">
        <f t="shared" si="20"/>
        <v>Yes</v>
      </c>
      <c r="AF89" s="29" t="str">
        <f t="shared" si="21"/>
        <v>Yes</v>
      </c>
      <c r="AG89" s="29" t="str">
        <f t="shared" si="22"/>
        <v>Yes</v>
      </c>
      <c r="AH89" s="29" t="str">
        <f t="shared" si="23"/>
        <v>Yes</v>
      </c>
      <c r="AI89" s="29" t="str">
        <f t="shared" si="24"/>
        <v>No</v>
      </c>
      <c r="AJ89" s="29" t="str">
        <f t="shared" si="25"/>
        <v>Yes</v>
      </c>
      <c r="AK89" s="29" t="str">
        <f t="shared" si="26"/>
        <v>Yes</v>
      </c>
      <c r="AL89" s="29" t="str">
        <f t="shared" si="27"/>
        <v>Yes</v>
      </c>
      <c r="AM89" s="29" t="str">
        <f t="shared" si="28"/>
        <v>Yes</v>
      </c>
      <c r="AN89" s="29" t="s">
        <v>1738</v>
      </c>
      <c r="AO89" s="11"/>
      <c r="AP89" s="25"/>
      <c r="AQ89" s="25"/>
      <c r="AR89" s="11"/>
      <c r="AS89" s="11"/>
      <c r="AT89" s="11"/>
      <c r="AU89" s="11"/>
      <c r="AV89" s="11"/>
      <c r="AW89" s="11"/>
      <c r="AX89" s="11"/>
      <c r="AY89" s="11"/>
    </row>
    <row r="90" spans="1:51" s="10" customFormat="1" ht="63" customHeight="1" x14ac:dyDescent="0.2">
      <c r="A90" s="28" t="str">
        <f>'Resources &amp; Toolkits'!B39</f>
        <v>Sparkling Seas: A Bioeconomy Adventure</v>
      </c>
      <c r="B90" s="29" t="s">
        <v>1739</v>
      </c>
      <c r="C90" s="29" t="s">
        <v>1687</v>
      </c>
      <c r="D90" s="29" t="s">
        <v>1688</v>
      </c>
      <c r="E90" s="29" t="str">
        <f>'Resources &amp; Toolkits'!C39</f>
        <v>BioBeo</v>
      </c>
      <c r="F90" s="29" t="s">
        <v>1626</v>
      </c>
      <c r="G90" s="29" t="s">
        <v>1610</v>
      </c>
      <c r="H90" s="29" t="s">
        <v>1696</v>
      </c>
      <c r="I90" s="29" t="s">
        <v>1612</v>
      </c>
      <c r="J90" s="29" t="s">
        <v>1619</v>
      </c>
      <c r="K90" s="29" t="str">
        <f>'Resources &amp; Toolkits'!G39</f>
        <v>Ireland / Europe – online</v>
      </c>
      <c r="L90" s="29" t="str">
        <f>'Resources &amp; Toolkits'!M39</f>
        <v>No</v>
      </c>
      <c r="M90" s="29" t="str">
        <f>'Resources &amp; Toolkits'!N39</f>
        <v>Yes</v>
      </c>
      <c r="N90" s="29" t="str">
        <f>'Resources &amp; Toolkits'!O39</f>
        <v>No</v>
      </c>
      <c r="O90" s="29" t="str">
        <f>'Resources &amp; Toolkits'!P39</f>
        <v>No</v>
      </c>
      <c r="P90" s="29" t="s">
        <v>36</v>
      </c>
      <c r="Q90" s="29" t="s">
        <v>907</v>
      </c>
      <c r="R90" s="29" t="str">
        <f>'Resources &amp; Toolkits'!J39</f>
        <v>Explicit</v>
      </c>
      <c r="S90" s="29" t="str">
        <f>"No"</f>
        <v>No</v>
      </c>
      <c r="T90" s="29" t="str">
        <f t="shared" si="19"/>
        <v>Yes</v>
      </c>
      <c r="U90" s="29" t="str">
        <f>'Resources &amp; Toolkits'!L39</f>
        <v>Primary Curriculum; Primary SESE</v>
      </c>
      <c r="V90" s="29" t="str">
        <f t="shared" si="17"/>
        <v>No</v>
      </c>
      <c r="W90" s="29" t="str">
        <f t="shared" si="30"/>
        <v>Online</v>
      </c>
      <c r="X90" s="29" t="str">
        <f>'Resources &amp; Toolkits'!T39</f>
        <v>Active</v>
      </c>
      <c r="Y90" s="29" t="str">
        <f>'Resources &amp; Toolkits'!S39</f>
        <v>Official website verified</v>
      </c>
      <c r="Z90" s="29" t="str">
        <f>'Resources &amp; Toolkits'!R39</f>
        <v>Email</v>
      </c>
      <c r="AA90" s="29" t="s">
        <v>1614</v>
      </c>
      <c r="AB90" s="29" t="s">
        <v>53</v>
      </c>
      <c r="AC90" s="29" t="s">
        <v>186</v>
      </c>
      <c r="AD90" s="30">
        <f>'Resources &amp; Toolkits'!U39</f>
        <v>46232</v>
      </c>
      <c r="AE90" s="29" t="str">
        <f t="shared" si="20"/>
        <v>Yes</v>
      </c>
      <c r="AF90" s="29" t="str">
        <f t="shared" si="21"/>
        <v>Yes</v>
      </c>
      <c r="AG90" s="29" t="str">
        <f t="shared" si="22"/>
        <v>Yes</v>
      </c>
      <c r="AH90" s="29" t="str">
        <f t="shared" si="23"/>
        <v>Yes</v>
      </c>
      <c r="AI90" s="29" t="str">
        <f t="shared" si="24"/>
        <v>No</v>
      </c>
      <c r="AJ90" s="29" t="str">
        <f t="shared" si="25"/>
        <v>Yes</v>
      </c>
      <c r="AK90" s="29" t="str">
        <f t="shared" si="26"/>
        <v>Yes</v>
      </c>
      <c r="AL90" s="29" t="str">
        <f t="shared" si="27"/>
        <v>Yes</v>
      </c>
      <c r="AM90" s="29" t="str">
        <f t="shared" si="28"/>
        <v>Yes</v>
      </c>
      <c r="AN90" s="29" t="s">
        <v>1740</v>
      </c>
      <c r="AO90" s="11"/>
      <c r="AP90" s="25"/>
      <c r="AQ90" s="25"/>
      <c r="AR90" s="11"/>
      <c r="AS90" s="11"/>
      <c r="AT90" s="11"/>
      <c r="AU90" s="11"/>
      <c r="AV90" s="11"/>
      <c r="AW90" s="11"/>
      <c r="AX90" s="11"/>
      <c r="AY90" s="11"/>
    </row>
    <row r="91" spans="1:51" s="10" customFormat="1" ht="63" customHeight="1" x14ac:dyDescent="0.2">
      <c r="A91" s="28" t="str">
        <f>'Resources &amp; Toolkits'!B40</f>
        <v>Beo's Bioeconomy Sing-Along</v>
      </c>
      <c r="B91" s="29" t="s">
        <v>1741</v>
      </c>
      <c r="C91" s="29" t="s">
        <v>1687</v>
      </c>
      <c r="D91" s="29" t="s">
        <v>1688</v>
      </c>
      <c r="E91" s="29" t="str">
        <f>'Resources &amp; Toolkits'!C40</f>
        <v>BioBeo</v>
      </c>
      <c r="F91" s="29" t="s">
        <v>1626</v>
      </c>
      <c r="G91" s="29" t="s">
        <v>1610</v>
      </c>
      <c r="H91" s="29" t="s">
        <v>1696</v>
      </c>
      <c r="I91" s="29" t="s">
        <v>1612</v>
      </c>
      <c r="J91" s="29" t="s">
        <v>1619</v>
      </c>
      <c r="K91" s="29" t="str">
        <f>'Resources &amp; Toolkits'!G40</f>
        <v>Ireland / Europe – online</v>
      </c>
      <c r="L91" s="29" t="str">
        <f>'Resources &amp; Toolkits'!M40</f>
        <v>No</v>
      </c>
      <c r="M91" s="29" t="str">
        <f>'Resources &amp; Toolkits'!N40</f>
        <v>Yes</v>
      </c>
      <c r="N91" s="29" t="str">
        <f>'Resources &amp; Toolkits'!O40</f>
        <v>No</v>
      </c>
      <c r="O91" s="29" t="str">
        <f>'Resources &amp; Toolkits'!P40</f>
        <v>No</v>
      </c>
      <c r="P91" s="29" t="s">
        <v>36</v>
      </c>
      <c r="Q91" s="29" t="s">
        <v>907</v>
      </c>
      <c r="R91" s="29" t="str">
        <f>'Resources &amp; Toolkits'!J40</f>
        <v>Explicit</v>
      </c>
      <c r="S91" s="29" t="str">
        <f>"No"</f>
        <v>No</v>
      </c>
      <c r="T91" s="29" t="str">
        <f t="shared" si="19"/>
        <v>Yes</v>
      </c>
      <c r="U91" s="29" t="str">
        <f>'Resources &amp; Toolkits'!L40</f>
        <v>Primary Curriculum; Primary SESE; Music</v>
      </c>
      <c r="V91" s="29" t="str">
        <f t="shared" si="17"/>
        <v>No</v>
      </c>
      <c r="W91" s="29" t="str">
        <f t="shared" si="30"/>
        <v>Online</v>
      </c>
      <c r="X91" s="29" t="str">
        <f>'Resources &amp; Toolkits'!T40</f>
        <v>Active</v>
      </c>
      <c r="Y91" s="29" t="str">
        <f>'Resources &amp; Toolkits'!S40</f>
        <v>Official website verified</v>
      </c>
      <c r="Z91" s="29" t="str">
        <f>'Resources &amp; Toolkits'!R40</f>
        <v>Email</v>
      </c>
      <c r="AA91" s="29" t="s">
        <v>1614</v>
      </c>
      <c r="AB91" s="29" t="s">
        <v>53</v>
      </c>
      <c r="AC91" s="29" t="s">
        <v>186</v>
      </c>
      <c r="AD91" s="30">
        <f>'Resources &amp; Toolkits'!U40</f>
        <v>46232</v>
      </c>
      <c r="AE91" s="29" t="str">
        <f t="shared" si="20"/>
        <v>Yes</v>
      </c>
      <c r="AF91" s="29" t="str">
        <f t="shared" si="21"/>
        <v>Yes</v>
      </c>
      <c r="AG91" s="29" t="str">
        <f t="shared" si="22"/>
        <v>Yes</v>
      </c>
      <c r="AH91" s="29" t="str">
        <f t="shared" si="23"/>
        <v>Yes</v>
      </c>
      <c r="AI91" s="29" t="str">
        <f t="shared" si="24"/>
        <v>No</v>
      </c>
      <c r="AJ91" s="29" t="str">
        <f t="shared" si="25"/>
        <v>Yes</v>
      </c>
      <c r="AK91" s="29" t="str">
        <f t="shared" si="26"/>
        <v>Yes</v>
      </c>
      <c r="AL91" s="29" t="str">
        <f t="shared" si="27"/>
        <v>Yes</v>
      </c>
      <c r="AM91" s="29" t="str">
        <f t="shared" si="28"/>
        <v>Yes</v>
      </c>
      <c r="AN91" s="29" t="s">
        <v>1742</v>
      </c>
      <c r="AO91" s="11"/>
      <c r="AP91" s="25"/>
      <c r="AQ91" s="25"/>
      <c r="AR91" s="11"/>
      <c r="AS91" s="11"/>
      <c r="AT91" s="11"/>
      <c r="AU91" s="11"/>
      <c r="AV91" s="11"/>
      <c r="AW91" s="11"/>
      <c r="AX91" s="11"/>
      <c r="AY91" s="11"/>
    </row>
    <row r="92" spans="1:51" s="10" customFormat="1" ht="63" customHeight="1" x14ac:dyDescent="0.2">
      <c r="A92" s="28" t="str">
        <f>'Resources &amp; Toolkits'!B41</f>
        <v>CBEC Webinars</v>
      </c>
      <c r="B92" s="29" t="s">
        <v>1743</v>
      </c>
      <c r="C92" s="29" t="s">
        <v>1687</v>
      </c>
      <c r="D92" s="29" t="s">
        <v>1688</v>
      </c>
      <c r="E92" s="29" t="str">
        <f>'Resources &amp; Toolkits'!C41</f>
        <v>Scanmatix / CBEC</v>
      </c>
      <c r="F92" s="29" t="s">
        <v>1670</v>
      </c>
      <c r="G92" s="29" t="s">
        <v>1692</v>
      </c>
      <c r="H92" s="29" t="s">
        <v>1611</v>
      </c>
      <c r="I92" s="29" t="s">
        <v>1744</v>
      </c>
      <c r="J92" s="29" t="s">
        <v>1623</v>
      </c>
      <c r="K92" s="29" t="str">
        <f>'Resources &amp; Toolkits'!G41</f>
        <v>Ireland – online; exact delivery scope requires clarification</v>
      </c>
      <c r="L92" s="29" t="str">
        <f>'Resources &amp; Toolkits'!M41</f>
        <v>No</v>
      </c>
      <c r="M92" s="29" t="str">
        <f>'Resources &amp; Toolkits'!N41</f>
        <v>Yes</v>
      </c>
      <c r="N92" s="29" t="str">
        <f>'Resources &amp; Toolkits'!O41</f>
        <v>Yes</v>
      </c>
      <c r="O92" s="29" t="str">
        <f>'Resources &amp; Toolkits'!P41</f>
        <v>Yes</v>
      </c>
      <c r="P92" s="29" t="s">
        <v>37</v>
      </c>
      <c r="Q92" s="29" t="s">
        <v>1216</v>
      </c>
      <c r="R92" s="29" t="str">
        <f>'Resources &amp; Toolkits'!J41</f>
        <v>Explicit</v>
      </c>
      <c r="S92" s="29" t="str">
        <f>"Yes"</f>
        <v>Yes</v>
      </c>
      <c r="T92" s="29" t="str">
        <f t="shared" si="19"/>
        <v>Yes</v>
      </c>
      <c r="U92" s="29" t="str">
        <f>'Resources &amp; Toolkits'!L41</f>
        <v>Teacher CPD / Professional Learning; Higher Education; Requires clarification</v>
      </c>
      <c r="V92" s="29" t="str">
        <f t="shared" si="17"/>
        <v>No</v>
      </c>
      <c r="W92" s="29" t="str">
        <f t="shared" si="30"/>
        <v>Online</v>
      </c>
      <c r="X92" s="29" t="str">
        <f>'Resources &amp; Toolkits'!T41</f>
        <v>Unknown</v>
      </c>
      <c r="Y92" s="29" t="str">
        <f>'Resources &amp; Toolkits'!S41</f>
        <v>Needs clarification</v>
      </c>
      <c r="Z92" s="29" t="str">
        <f>'Resources &amp; Toolkits'!R41</f>
        <v>MS Forms</v>
      </c>
      <c r="AA92" s="29" t="s">
        <v>1668</v>
      </c>
      <c r="AB92" s="29" t="s">
        <v>1678</v>
      </c>
      <c r="AC92" s="29" t="s">
        <v>186</v>
      </c>
      <c r="AD92" s="30">
        <f>'Resources &amp; Toolkits'!U41</f>
        <v>46232</v>
      </c>
      <c r="AE92" s="29" t="str">
        <f t="shared" si="20"/>
        <v>No</v>
      </c>
      <c r="AF92" s="29" t="str">
        <f t="shared" si="21"/>
        <v>No</v>
      </c>
      <c r="AG92" s="29" t="str">
        <f t="shared" si="22"/>
        <v>Not applicable</v>
      </c>
      <c r="AH92" s="29" t="str">
        <f t="shared" si="23"/>
        <v>Not applicable</v>
      </c>
      <c r="AI92" s="29" t="str">
        <f t="shared" si="24"/>
        <v>No</v>
      </c>
      <c r="AJ92" s="29" t="str">
        <f t="shared" si="25"/>
        <v>Yes</v>
      </c>
      <c r="AK92" s="29" t="str">
        <f t="shared" si="26"/>
        <v>Yes</v>
      </c>
      <c r="AL92" s="29" t="str">
        <f t="shared" si="27"/>
        <v>Yes</v>
      </c>
      <c r="AM92" s="29" t="str">
        <f t="shared" si="28"/>
        <v>No</v>
      </c>
      <c r="AN92" s="29" t="s">
        <v>1745</v>
      </c>
      <c r="AO92" s="11"/>
      <c r="AP92" s="25"/>
      <c r="AQ92" s="25"/>
      <c r="AR92" s="11"/>
      <c r="AS92" s="11"/>
      <c r="AT92" s="11"/>
      <c r="AU92" s="11"/>
      <c r="AV92" s="11"/>
      <c r="AW92" s="11"/>
      <c r="AX92" s="11"/>
      <c r="AY92" s="11"/>
    </row>
    <row r="93" spans="1:51" s="10" customFormat="1" ht="63" customHeight="1" x14ac:dyDescent="0.2">
      <c r="A93" s="28" t="str">
        <f>'Resources &amp; Toolkits'!B42</f>
        <v>Climate Detectives</v>
      </c>
      <c r="B93" s="29" t="s">
        <v>1746</v>
      </c>
      <c r="C93" s="29" t="s">
        <v>1687</v>
      </c>
      <c r="D93" s="29" t="s">
        <v>1688</v>
      </c>
      <c r="E93" s="29" t="str">
        <f>'Resources &amp; Toolkits'!C42</f>
        <v>ESERO Ireland / Research Ireland / European Space Agency (ESA)</v>
      </c>
      <c r="F93" s="29" t="s">
        <v>1629</v>
      </c>
      <c r="G93" s="29" t="s">
        <v>1610</v>
      </c>
      <c r="H93" s="29" t="s">
        <v>1611</v>
      </c>
      <c r="I93" s="29" t="s">
        <v>1612</v>
      </c>
      <c r="J93" s="29" t="s">
        <v>1619</v>
      </c>
      <c r="K93" s="29" t="str">
        <f>'Resources &amp; Toolkits'!G42</f>
        <v>Ireland / Europe – school-based and online</v>
      </c>
      <c r="L93" s="29" t="str">
        <f>'Resources &amp; Toolkits'!M42</f>
        <v>No</v>
      </c>
      <c r="M93" s="29" t="str">
        <f>'Resources &amp; Toolkits'!N42</f>
        <v>Yes</v>
      </c>
      <c r="N93" s="29" t="str">
        <f>'Resources &amp; Toolkits'!O42</f>
        <v>Yes</v>
      </c>
      <c r="O93" s="29" t="str">
        <f>'Resources &amp; Toolkits'!P42</f>
        <v>No</v>
      </c>
      <c r="P93" s="29" t="s">
        <v>37</v>
      </c>
      <c r="Q93" s="29" t="s">
        <v>1216</v>
      </c>
      <c r="R93" s="29" t="str">
        <f>'Resources &amp; Toolkits'!J42</f>
        <v>Adjacent</v>
      </c>
      <c r="S93" s="29" t="str">
        <f t="shared" ref="S93:S116" si="31">"No"</f>
        <v>No</v>
      </c>
      <c r="T93" s="29" t="str">
        <f t="shared" si="19"/>
        <v>Yes</v>
      </c>
      <c r="U93" s="29" t="str">
        <f>'Resources &amp; Toolkits'!L42</f>
        <v>Primary Curriculum; Junior Cycle; Transition Year; Teacher CPD / Professional Learning</v>
      </c>
      <c r="V93" s="29" t="str">
        <f t="shared" si="17"/>
        <v>No</v>
      </c>
      <c r="W93" s="29" t="str">
        <f>"Blended"</f>
        <v>Blended</v>
      </c>
      <c r="X93" s="29" t="str">
        <f>'Resources &amp; Toolkits'!T42</f>
        <v>Seasonal</v>
      </c>
      <c r="Y93" s="29" t="str">
        <f>'Resources &amp; Toolkits'!S42</f>
        <v>Provider validated</v>
      </c>
      <c r="Z93" s="29" t="str">
        <f>'Resources &amp; Toolkits'!R42</f>
        <v>MS Forms</v>
      </c>
      <c r="AA93" s="29" t="s">
        <v>1614</v>
      </c>
      <c r="AB93" s="29" t="s">
        <v>1678</v>
      </c>
      <c r="AC93" s="29" t="s">
        <v>186</v>
      </c>
      <c r="AD93" s="30">
        <f>'Resources &amp; Toolkits'!U42</f>
        <v>46232</v>
      </c>
      <c r="AE93" s="29" t="str">
        <f t="shared" si="20"/>
        <v>Yes</v>
      </c>
      <c r="AF93" s="29" t="str">
        <f t="shared" si="21"/>
        <v>Yes</v>
      </c>
      <c r="AG93" s="29" t="str">
        <f t="shared" si="22"/>
        <v>Yes</v>
      </c>
      <c r="AH93" s="29" t="str">
        <f t="shared" si="23"/>
        <v>No</v>
      </c>
      <c r="AI93" s="29" t="str">
        <f t="shared" si="24"/>
        <v>No</v>
      </c>
      <c r="AJ93" s="29" t="str">
        <f t="shared" si="25"/>
        <v>Yes</v>
      </c>
      <c r="AK93" s="29" t="str">
        <f t="shared" si="26"/>
        <v>Yes</v>
      </c>
      <c r="AL93" s="29" t="str">
        <f t="shared" si="27"/>
        <v>No</v>
      </c>
      <c r="AM93" s="29" t="str">
        <f t="shared" si="28"/>
        <v>No</v>
      </c>
      <c r="AN93" s="29"/>
      <c r="AO93" s="11"/>
      <c r="AP93" s="25"/>
      <c r="AQ93" s="25"/>
      <c r="AR93" s="11"/>
      <c r="AS93" s="11"/>
      <c r="AT93" s="11"/>
      <c r="AU93" s="11"/>
      <c r="AV93" s="11"/>
      <c r="AW93" s="11"/>
      <c r="AX93" s="11"/>
      <c r="AY93" s="11"/>
    </row>
    <row r="94" spans="1:51" s="10" customFormat="1" ht="63" customHeight="1" x14ac:dyDescent="0.2">
      <c r="A94" s="28" t="str">
        <f>'Resources &amp; Toolkits'!B43</f>
        <v>Natural Capital Insights / Education Support</v>
      </c>
      <c r="B94" s="29" t="s">
        <v>1747</v>
      </c>
      <c r="C94" s="29" t="s">
        <v>1687</v>
      </c>
      <c r="D94" s="29" t="s">
        <v>1688</v>
      </c>
      <c r="E94" s="29" t="str">
        <f>'Resources &amp; Toolkits'!C43</f>
        <v>Natural Capital Ireland</v>
      </c>
      <c r="F94" s="29" t="s">
        <v>260</v>
      </c>
      <c r="G94" s="29" t="s">
        <v>1692</v>
      </c>
      <c r="H94" s="29" t="s">
        <v>1611</v>
      </c>
      <c r="I94" s="29" t="s">
        <v>1744</v>
      </c>
      <c r="J94" s="29" t="s">
        <v>1623</v>
      </c>
      <c r="K94" s="29" t="str">
        <f>'Resources &amp; Toolkits'!G43</f>
        <v>Ireland – national</v>
      </c>
      <c r="L94" s="29" t="str">
        <f>'Resources &amp; Toolkits'!M43</f>
        <v>No</v>
      </c>
      <c r="M94" s="29" t="str">
        <f>'Resources &amp; Toolkits'!N43</f>
        <v>No</v>
      </c>
      <c r="N94" s="29" t="str">
        <f>'Resources &amp; Toolkits'!O43</f>
        <v>No</v>
      </c>
      <c r="O94" s="29" t="str">
        <f>'Resources &amp; Toolkits'!P43</f>
        <v>No</v>
      </c>
      <c r="P94" s="29" t="s">
        <v>37</v>
      </c>
      <c r="Q94" s="29" t="s">
        <v>1216</v>
      </c>
      <c r="R94" s="29" t="str">
        <f>'Resources &amp; Toolkits'!J43</f>
        <v>Adjacent</v>
      </c>
      <c r="S94" s="29" t="str">
        <f t="shared" si="31"/>
        <v>No</v>
      </c>
      <c r="T94" s="29" t="str">
        <f t="shared" si="19"/>
        <v>Yes</v>
      </c>
      <c r="U94" s="29" t="str">
        <f>'Resources &amp; Toolkits'!L43</f>
        <v>Higher Education; Professional Learning; Non-formal / Informal Education</v>
      </c>
      <c r="V94" s="29" t="str">
        <f t="shared" si="17"/>
        <v>No</v>
      </c>
      <c r="W94" s="29" t="str">
        <f>"Online"</f>
        <v>Online</v>
      </c>
      <c r="X94" s="29" t="str">
        <f>'Resources &amp; Toolkits'!T43</f>
        <v>Active</v>
      </c>
      <c r="Y94" s="29" t="str">
        <f>'Resources &amp; Toolkits'!S43</f>
        <v>Provider validated</v>
      </c>
      <c r="Z94" s="29" t="str">
        <f>'Resources &amp; Toolkits'!R43</f>
        <v>MS Forms</v>
      </c>
      <c r="AA94" s="29" t="s">
        <v>1614</v>
      </c>
      <c r="AB94" s="29" t="s">
        <v>1678</v>
      </c>
      <c r="AC94" s="29" t="s">
        <v>186</v>
      </c>
      <c r="AD94" s="30">
        <f>'Resources &amp; Toolkits'!U43</f>
        <v>46232</v>
      </c>
      <c r="AE94" s="29" t="str">
        <f t="shared" si="20"/>
        <v>Yes</v>
      </c>
      <c r="AF94" s="29" t="str">
        <f t="shared" si="21"/>
        <v>Yes</v>
      </c>
      <c r="AG94" s="29" t="str">
        <f t="shared" si="22"/>
        <v>Not applicable</v>
      </c>
      <c r="AH94" s="29" t="str">
        <f t="shared" si="23"/>
        <v>Not applicable</v>
      </c>
      <c r="AI94" s="29" t="str">
        <f t="shared" si="24"/>
        <v>No</v>
      </c>
      <c r="AJ94" s="29" t="str">
        <f t="shared" si="25"/>
        <v>Yes</v>
      </c>
      <c r="AK94" s="29" t="str">
        <f t="shared" si="26"/>
        <v>Yes</v>
      </c>
      <c r="AL94" s="29" t="str">
        <f t="shared" si="27"/>
        <v>No</v>
      </c>
      <c r="AM94" s="29" t="str">
        <f t="shared" si="28"/>
        <v>No</v>
      </c>
      <c r="AN94" s="29" t="s">
        <v>1748</v>
      </c>
      <c r="AO94" s="11"/>
      <c r="AP94" s="25"/>
      <c r="AQ94" s="25"/>
      <c r="AR94" s="11"/>
      <c r="AS94" s="11"/>
      <c r="AT94" s="11"/>
      <c r="AU94" s="11"/>
      <c r="AV94" s="11"/>
      <c r="AW94" s="11"/>
      <c r="AX94" s="11"/>
      <c r="AY94" s="11"/>
    </row>
    <row r="95" spans="1:51" s="10" customFormat="1" ht="63" customHeight="1" x14ac:dyDescent="0.2">
      <c r="A95" s="28" t="str">
        <f>'Resources &amp; Toolkits'!B44</f>
        <v>Climate Action in a Box</v>
      </c>
      <c r="B95" s="29" t="s">
        <v>1749</v>
      </c>
      <c r="C95" s="29" t="s">
        <v>1687</v>
      </c>
      <c r="D95" s="29" t="s">
        <v>1688</v>
      </c>
      <c r="E95" s="29" t="str">
        <f>'Resources &amp; Toolkits'!C44</f>
        <v>STEAM Education Ltd</v>
      </c>
      <c r="F95" s="29" t="s">
        <v>1670</v>
      </c>
      <c r="G95" s="29" t="s">
        <v>1610</v>
      </c>
      <c r="H95" s="29" t="s">
        <v>1611</v>
      </c>
      <c r="I95" s="29" t="s">
        <v>1612</v>
      </c>
      <c r="J95" s="29" t="s">
        <v>1623</v>
      </c>
      <c r="K95" s="29" t="str">
        <f>'Resources &amp; Toolkits'!G44</f>
        <v>Ireland – nationwide</v>
      </c>
      <c r="L95" s="29" t="str">
        <f>'Resources &amp; Toolkits'!M44</f>
        <v>No</v>
      </c>
      <c r="M95" s="29" t="str">
        <f>'Resources &amp; Toolkits'!N44</f>
        <v>Yes</v>
      </c>
      <c r="N95" s="29" t="str">
        <f>'Resources &amp; Toolkits'!O44</f>
        <v>No</v>
      </c>
      <c r="O95" s="29" t="str">
        <f>'Resources &amp; Toolkits'!P44</f>
        <v>No</v>
      </c>
      <c r="P95" s="29" t="s">
        <v>37</v>
      </c>
      <c r="Q95" s="29" t="s">
        <v>907</v>
      </c>
      <c r="R95" s="29" t="str">
        <f>'Resources &amp; Toolkits'!J44</f>
        <v>Adjacent</v>
      </c>
      <c r="S95" s="29" t="str">
        <f t="shared" si="31"/>
        <v>No</v>
      </c>
      <c r="T95" s="29" t="str">
        <f t="shared" si="19"/>
        <v>Yes</v>
      </c>
      <c r="U95" s="29" t="str">
        <f>'Resources &amp; Toolkits'!L44</f>
        <v>Primary Curriculum; Primary SESE</v>
      </c>
      <c r="V95" s="29" t="str">
        <f t="shared" si="17"/>
        <v>No</v>
      </c>
      <c r="W95" s="29" t="str">
        <f>"Online"</f>
        <v>Online</v>
      </c>
      <c r="X95" s="29" t="str">
        <f>'Resources &amp; Toolkits'!T44</f>
        <v>Active</v>
      </c>
      <c r="Y95" s="29" t="str">
        <f>'Resources &amp; Toolkits'!S44</f>
        <v>Provider validated</v>
      </c>
      <c r="Z95" s="29" t="str">
        <f>'Resources &amp; Toolkits'!R44</f>
        <v>MS Forms</v>
      </c>
      <c r="AA95" s="29" t="s">
        <v>1614</v>
      </c>
      <c r="AB95" s="29" t="s">
        <v>1678</v>
      </c>
      <c r="AC95" s="29" t="s">
        <v>186</v>
      </c>
      <c r="AD95" s="30">
        <f>'Resources &amp; Toolkits'!U44</f>
        <v>46232</v>
      </c>
      <c r="AE95" s="29" t="str">
        <f t="shared" si="20"/>
        <v>Yes</v>
      </c>
      <c r="AF95" s="29" t="str">
        <f t="shared" si="21"/>
        <v>Yes</v>
      </c>
      <c r="AG95" s="29" t="str">
        <f t="shared" si="22"/>
        <v>Yes</v>
      </c>
      <c r="AH95" s="29" t="str">
        <f t="shared" si="23"/>
        <v>Yes</v>
      </c>
      <c r="AI95" s="29" t="str">
        <f t="shared" si="24"/>
        <v>No</v>
      </c>
      <c r="AJ95" s="29" t="str">
        <f t="shared" si="25"/>
        <v>Yes</v>
      </c>
      <c r="AK95" s="29" t="str">
        <f t="shared" si="26"/>
        <v>Yes</v>
      </c>
      <c r="AL95" s="29" t="str">
        <f t="shared" si="27"/>
        <v>No</v>
      </c>
      <c r="AM95" s="29" t="str">
        <f t="shared" si="28"/>
        <v>No</v>
      </c>
      <c r="AN95" s="29"/>
      <c r="AO95" s="11"/>
      <c r="AP95" s="25"/>
      <c r="AQ95" s="25"/>
      <c r="AR95" s="11"/>
      <c r="AS95" s="11"/>
      <c r="AT95" s="11"/>
      <c r="AU95" s="11"/>
      <c r="AV95" s="11"/>
      <c r="AW95" s="11"/>
      <c r="AX95" s="11"/>
      <c r="AY95" s="11"/>
    </row>
    <row r="96" spans="1:51" s="10" customFormat="1" ht="63" customHeight="1" x14ac:dyDescent="0.2">
      <c r="A96" s="28" t="str">
        <f>'Resources &amp; Toolkits'!B45</f>
        <v>Bioeconomy Poster</v>
      </c>
      <c r="B96" s="29" t="s">
        <v>1750</v>
      </c>
      <c r="C96" s="29" t="s">
        <v>1687</v>
      </c>
      <c r="D96" s="29" t="s">
        <v>1688</v>
      </c>
      <c r="E96" s="29" t="str">
        <f>'Resources &amp; Toolkits'!C45</f>
        <v>Oide</v>
      </c>
      <c r="F96" s="29" t="s">
        <v>1652</v>
      </c>
      <c r="G96" s="29" t="s">
        <v>1610</v>
      </c>
      <c r="H96" s="29" t="s">
        <v>1696</v>
      </c>
      <c r="I96" s="29" t="s">
        <v>1612</v>
      </c>
      <c r="J96" s="29" t="s">
        <v>1623</v>
      </c>
      <c r="K96" s="29" t="str">
        <f>'Resources &amp; Toolkits'!G45</f>
        <v>Ireland – national / online</v>
      </c>
      <c r="L96" s="29" t="str">
        <f>'Resources &amp; Toolkits'!M45</f>
        <v>No</v>
      </c>
      <c r="M96" s="29" t="str">
        <f>'Resources &amp; Toolkits'!N45</f>
        <v>No</v>
      </c>
      <c r="N96" s="29" t="str">
        <f>'Resources &amp; Toolkits'!O45</f>
        <v>Yes</v>
      </c>
      <c r="O96" s="29" t="str">
        <f>'Resources &amp; Toolkits'!P45</f>
        <v>No</v>
      </c>
      <c r="P96" s="29" t="s">
        <v>37</v>
      </c>
      <c r="Q96" s="29" t="s">
        <v>1216</v>
      </c>
      <c r="R96" s="29" t="str">
        <f>'Resources &amp; Toolkits'!J45</f>
        <v>Explicit</v>
      </c>
      <c r="S96" s="29" t="str">
        <f t="shared" si="31"/>
        <v>No</v>
      </c>
      <c r="T96" s="29" t="str">
        <f t="shared" si="19"/>
        <v>Yes</v>
      </c>
      <c r="U96" s="29" t="str">
        <f>'Resources &amp; Toolkits'!L45</f>
        <v>Leaving Certificate; Teacher CPD / Professional Learning</v>
      </c>
      <c r="V96" s="29" t="str">
        <f t="shared" si="17"/>
        <v>No</v>
      </c>
      <c r="W96" s="29" t="str">
        <f>"Online"</f>
        <v>Online</v>
      </c>
      <c r="X96" s="29" t="str">
        <f>'Resources &amp; Toolkits'!T45</f>
        <v>Active</v>
      </c>
      <c r="Y96" s="29" t="str">
        <f>'Resources &amp; Toolkits'!S45</f>
        <v>Official website verified</v>
      </c>
      <c r="Z96" s="29" t="str">
        <f>'Resources &amp; Toolkits'!R45</f>
        <v>Official Website</v>
      </c>
      <c r="AA96" s="29" t="s">
        <v>1614</v>
      </c>
      <c r="AB96" s="29" t="s">
        <v>38</v>
      </c>
      <c r="AC96" s="29" t="s">
        <v>186</v>
      </c>
      <c r="AD96" s="30">
        <f>'Resources &amp; Toolkits'!U45</f>
        <v>46232</v>
      </c>
      <c r="AE96" s="29" t="str">
        <f t="shared" si="20"/>
        <v>Yes</v>
      </c>
      <c r="AF96" s="29" t="str">
        <f t="shared" si="21"/>
        <v>Yes</v>
      </c>
      <c r="AG96" s="29" t="str">
        <f t="shared" si="22"/>
        <v>Yes</v>
      </c>
      <c r="AH96" s="29" t="str">
        <f t="shared" si="23"/>
        <v>No</v>
      </c>
      <c r="AI96" s="29" t="str">
        <f t="shared" si="24"/>
        <v>No</v>
      </c>
      <c r="AJ96" s="29" t="str">
        <f t="shared" si="25"/>
        <v>Yes</v>
      </c>
      <c r="AK96" s="29" t="str">
        <f t="shared" si="26"/>
        <v>Yes</v>
      </c>
      <c r="AL96" s="29" t="str">
        <f t="shared" si="27"/>
        <v>Yes</v>
      </c>
      <c r="AM96" s="29" t="str">
        <f t="shared" si="28"/>
        <v>Yes</v>
      </c>
      <c r="AN96" s="29" t="s">
        <v>1751</v>
      </c>
      <c r="AO96" s="11"/>
      <c r="AP96" s="25"/>
      <c r="AQ96" s="25"/>
      <c r="AR96" s="11"/>
      <c r="AS96" s="11"/>
      <c r="AT96" s="11"/>
      <c r="AU96" s="11"/>
      <c r="AV96" s="11"/>
      <c r="AW96" s="11"/>
      <c r="AX96" s="11"/>
      <c r="AY96" s="11"/>
    </row>
    <row r="97" spans="1:51" s="10" customFormat="1" ht="63" customHeight="1" x14ac:dyDescent="0.2">
      <c r="A97" s="28" t="str">
        <f>'Resources &amp; Toolkits'!B46</f>
        <v>Circular Economy Poster</v>
      </c>
      <c r="B97" s="29" t="s">
        <v>1752</v>
      </c>
      <c r="C97" s="29" t="s">
        <v>1687</v>
      </c>
      <c r="D97" s="29" t="s">
        <v>1688</v>
      </c>
      <c r="E97" s="29" t="str">
        <f>'Resources &amp; Toolkits'!C46</f>
        <v>Oide</v>
      </c>
      <c r="F97" s="29" t="s">
        <v>1652</v>
      </c>
      <c r="G97" s="29" t="s">
        <v>1610</v>
      </c>
      <c r="H97" s="29" t="s">
        <v>1696</v>
      </c>
      <c r="I97" s="29" t="s">
        <v>1612</v>
      </c>
      <c r="J97" s="29" t="s">
        <v>1623</v>
      </c>
      <c r="K97" s="29" t="str">
        <f>'Resources &amp; Toolkits'!G46</f>
        <v>Ireland – national / online</v>
      </c>
      <c r="L97" s="29" t="str">
        <f>'Resources &amp; Toolkits'!M46</f>
        <v>No</v>
      </c>
      <c r="M97" s="29" t="str">
        <f>'Resources &amp; Toolkits'!N46</f>
        <v>No</v>
      </c>
      <c r="N97" s="29" t="str">
        <f>'Resources &amp; Toolkits'!O46</f>
        <v>Yes</v>
      </c>
      <c r="O97" s="29" t="str">
        <f>'Resources &amp; Toolkits'!P46</f>
        <v>No</v>
      </c>
      <c r="P97" s="29" t="s">
        <v>37</v>
      </c>
      <c r="Q97" s="29" t="s">
        <v>1216</v>
      </c>
      <c r="R97" s="29" t="str">
        <f>'Resources &amp; Toolkits'!J46</f>
        <v>Adjacent</v>
      </c>
      <c r="S97" s="29" t="str">
        <f t="shared" si="31"/>
        <v>No</v>
      </c>
      <c r="T97" s="29" t="str">
        <f t="shared" si="19"/>
        <v>Yes</v>
      </c>
      <c r="U97" s="29" t="str">
        <f>'Resources &amp; Toolkits'!L46</f>
        <v>Leaving Certificate; Teacher CPD / Professional Learning</v>
      </c>
      <c r="V97" s="29" t="str">
        <f t="shared" si="17"/>
        <v>No</v>
      </c>
      <c r="W97" s="29" t="str">
        <f>"Online"</f>
        <v>Online</v>
      </c>
      <c r="X97" s="29" t="str">
        <f>'Resources &amp; Toolkits'!T46</f>
        <v>Active</v>
      </c>
      <c r="Y97" s="29" t="str">
        <f>'Resources &amp; Toolkits'!S46</f>
        <v>Official website verified</v>
      </c>
      <c r="Z97" s="29" t="str">
        <f>'Resources &amp; Toolkits'!R46</f>
        <v>Official Website</v>
      </c>
      <c r="AA97" s="29" t="s">
        <v>1614</v>
      </c>
      <c r="AB97" s="29" t="s">
        <v>38</v>
      </c>
      <c r="AC97" s="29" t="s">
        <v>186</v>
      </c>
      <c r="AD97" s="30">
        <f>'Resources &amp; Toolkits'!U46</f>
        <v>46232</v>
      </c>
      <c r="AE97" s="29" t="str">
        <f t="shared" si="20"/>
        <v>Yes</v>
      </c>
      <c r="AF97" s="29" t="str">
        <f t="shared" si="21"/>
        <v>Yes</v>
      </c>
      <c r="AG97" s="29" t="str">
        <f t="shared" si="22"/>
        <v>Yes</v>
      </c>
      <c r="AH97" s="29" t="str">
        <f t="shared" si="23"/>
        <v>No</v>
      </c>
      <c r="AI97" s="29" t="str">
        <f t="shared" si="24"/>
        <v>No</v>
      </c>
      <c r="AJ97" s="29" t="str">
        <f t="shared" si="25"/>
        <v>Yes</v>
      </c>
      <c r="AK97" s="29" t="str">
        <f t="shared" si="26"/>
        <v>Yes</v>
      </c>
      <c r="AL97" s="29" t="str">
        <f t="shared" si="27"/>
        <v>No</v>
      </c>
      <c r="AM97" s="29" t="str">
        <f t="shared" si="28"/>
        <v>Yes</v>
      </c>
      <c r="AN97" s="29" t="s">
        <v>1753</v>
      </c>
      <c r="AO97" s="11"/>
      <c r="AP97" s="25"/>
      <c r="AQ97" s="25"/>
      <c r="AR97" s="11"/>
      <c r="AS97" s="11"/>
      <c r="AT97" s="11"/>
      <c r="AU97" s="11"/>
      <c r="AV97" s="11"/>
      <c r="AW97" s="11"/>
      <c r="AX97" s="11"/>
      <c r="AY97" s="11"/>
    </row>
    <row r="98" spans="1:51" s="10" customFormat="1" ht="63" customHeight="1" x14ac:dyDescent="0.2">
      <c r="A98" s="28" t="str">
        <f>'Resources &amp; Toolkits'!B47</f>
        <v>Sustainability Cards</v>
      </c>
      <c r="B98" s="29" t="s">
        <v>1754</v>
      </c>
      <c r="C98" s="29" t="s">
        <v>1687</v>
      </c>
      <c r="D98" s="29" t="s">
        <v>1688</v>
      </c>
      <c r="E98" s="29" t="str">
        <f>'Resources &amp; Toolkits'!C47</f>
        <v>Oide</v>
      </c>
      <c r="F98" s="29" t="s">
        <v>1652</v>
      </c>
      <c r="G98" s="29" t="s">
        <v>1610</v>
      </c>
      <c r="H98" s="29" t="s">
        <v>1696</v>
      </c>
      <c r="I98" s="29" t="s">
        <v>1612</v>
      </c>
      <c r="J98" s="29" t="s">
        <v>1623</v>
      </c>
      <c r="K98" s="29" t="str">
        <f>'Resources &amp; Toolkits'!G47</f>
        <v>Ireland – national / online</v>
      </c>
      <c r="L98" s="29" t="str">
        <f>'Resources &amp; Toolkits'!M47</f>
        <v>No</v>
      </c>
      <c r="M98" s="29" t="str">
        <f>'Resources &amp; Toolkits'!N47</f>
        <v>No</v>
      </c>
      <c r="N98" s="29" t="str">
        <f>'Resources &amp; Toolkits'!O47</f>
        <v>Yes</v>
      </c>
      <c r="O98" s="29" t="str">
        <f>'Resources &amp; Toolkits'!P47</f>
        <v>No</v>
      </c>
      <c r="P98" s="29" t="s">
        <v>37</v>
      </c>
      <c r="Q98" s="29" t="s">
        <v>1216</v>
      </c>
      <c r="R98" s="29" t="str">
        <f>'Resources &amp; Toolkits'!J47</f>
        <v>Adjacent</v>
      </c>
      <c r="S98" s="29" t="str">
        <f t="shared" si="31"/>
        <v>No</v>
      </c>
      <c r="T98" s="29" t="str">
        <f t="shared" si="19"/>
        <v>Yes</v>
      </c>
      <c r="U98" s="29" t="str">
        <f>'Resources &amp; Toolkits'!L47</f>
        <v>Junior Cycle; Cross-curricular ESD; Teacher CPD / Professional Learning</v>
      </c>
      <c r="V98" s="29" t="str">
        <f t="shared" si="17"/>
        <v>No</v>
      </c>
      <c r="W98" s="29" t="str">
        <f>"Online"</f>
        <v>Online</v>
      </c>
      <c r="X98" s="29" t="str">
        <f>'Resources &amp; Toolkits'!T47</f>
        <v>Active</v>
      </c>
      <c r="Y98" s="29" t="str">
        <f>'Resources &amp; Toolkits'!S47</f>
        <v>Official website verified</v>
      </c>
      <c r="Z98" s="29" t="str">
        <f>'Resources &amp; Toolkits'!R47</f>
        <v>Official Website</v>
      </c>
      <c r="AA98" s="29" t="s">
        <v>1614</v>
      </c>
      <c r="AB98" s="29" t="s">
        <v>38</v>
      </c>
      <c r="AC98" s="29" t="s">
        <v>186</v>
      </c>
      <c r="AD98" s="30">
        <f>'Resources &amp; Toolkits'!U47</f>
        <v>46232</v>
      </c>
      <c r="AE98" s="29" t="str">
        <f t="shared" si="20"/>
        <v>Yes</v>
      </c>
      <c r="AF98" s="29" t="str">
        <f t="shared" si="21"/>
        <v>Yes</v>
      </c>
      <c r="AG98" s="29" t="str">
        <f t="shared" si="22"/>
        <v>Yes</v>
      </c>
      <c r="AH98" s="29" t="str">
        <f t="shared" si="23"/>
        <v>No</v>
      </c>
      <c r="AI98" s="29" t="str">
        <f t="shared" si="24"/>
        <v>No</v>
      </c>
      <c r="AJ98" s="29" t="str">
        <f t="shared" si="25"/>
        <v>Yes</v>
      </c>
      <c r="AK98" s="29" t="str">
        <f t="shared" si="26"/>
        <v>Yes</v>
      </c>
      <c r="AL98" s="29" t="str">
        <f t="shared" si="27"/>
        <v>No</v>
      </c>
      <c r="AM98" s="29" t="str">
        <f t="shared" si="28"/>
        <v>Yes</v>
      </c>
      <c r="AN98" s="29" t="s">
        <v>1755</v>
      </c>
      <c r="AO98" s="11"/>
      <c r="AP98" s="25"/>
      <c r="AQ98" s="25"/>
      <c r="AR98" s="11"/>
      <c r="AS98" s="11"/>
      <c r="AT98" s="11"/>
      <c r="AU98" s="11"/>
      <c r="AV98" s="11"/>
      <c r="AW98" s="11"/>
      <c r="AX98" s="11"/>
      <c r="AY98" s="11"/>
    </row>
    <row r="99" spans="1:51" s="10" customFormat="1" ht="63" customHeight="1" x14ac:dyDescent="0.2">
      <c r="A99" s="28" t="str">
        <f>'Resources &amp; Toolkits'!B48</f>
        <v>ESD and Leadership Professional Learning Slides</v>
      </c>
      <c r="B99" s="29" t="s">
        <v>1756</v>
      </c>
      <c r="C99" s="29" t="s">
        <v>1687</v>
      </c>
      <c r="D99" s="29" t="s">
        <v>1688</v>
      </c>
      <c r="E99" s="29" t="str">
        <f>'Resources &amp; Toolkits'!C48</f>
        <v>Oide</v>
      </c>
      <c r="F99" s="29" t="s">
        <v>1652</v>
      </c>
      <c r="G99" s="29" t="s">
        <v>1610</v>
      </c>
      <c r="H99" s="29" t="s">
        <v>1696</v>
      </c>
      <c r="I99" s="29" t="s">
        <v>1612</v>
      </c>
      <c r="J99" s="29" t="s">
        <v>1623</v>
      </c>
      <c r="K99" s="29" t="str">
        <f>'Resources &amp; Toolkits'!G48</f>
        <v>Ireland – national / online</v>
      </c>
      <c r="L99" s="29" t="str">
        <f>'Resources &amp; Toolkits'!M48</f>
        <v>No</v>
      </c>
      <c r="M99" s="29" t="str">
        <f>'Resources &amp; Toolkits'!N48</f>
        <v>No</v>
      </c>
      <c r="N99" s="29" t="str">
        <f>'Resources &amp; Toolkits'!O48</f>
        <v>Yes</v>
      </c>
      <c r="O99" s="29" t="str">
        <f>'Resources &amp; Toolkits'!P48</f>
        <v>No</v>
      </c>
      <c r="P99" s="29" t="s">
        <v>37</v>
      </c>
      <c r="Q99" s="29" t="s">
        <v>1216</v>
      </c>
      <c r="R99" s="29" t="str">
        <f>'Resources &amp; Toolkits'!J48</f>
        <v>Adjacent</v>
      </c>
      <c r="S99" s="29" t="str">
        <f t="shared" si="31"/>
        <v>No</v>
      </c>
      <c r="T99" s="29" t="str">
        <f t="shared" si="19"/>
        <v>Yes</v>
      </c>
      <c r="U99" s="29" t="str">
        <f>'Resources &amp; Toolkits'!L48</f>
        <v>Teacher CPD / Professional Learning; Cross-curricular ESD</v>
      </c>
      <c r="V99" s="29" t="str">
        <f t="shared" si="17"/>
        <v>No</v>
      </c>
      <c r="W99" s="29" t="str">
        <f>"Blended"</f>
        <v>Blended</v>
      </c>
      <c r="X99" s="29" t="str">
        <f>'Resources &amp; Toolkits'!T48</f>
        <v>Active</v>
      </c>
      <c r="Y99" s="29" t="str">
        <f>'Resources &amp; Toolkits'!S48</f>
        <v>Official website verified</v>
      </c>
      <c r="Z99" s="29" t="str">
        <f>'Resources &amp; Toolkits'!R48</f>
        <v>Official Website</v>
      </c>
      <c r="AA99" s="29" t="s">
        <v>1614</v>
      </c>
      <c r="AB99" s="29" t="s">
        <v>38</v>
      </c>
      <c r="AC99" s="29" t="s">
        <v>186</v>
      </c>
      <c r="AD99" s="30">
        <f>'Resources &amp; Toolkits'!U48</f>
        <v>46232</v>
      </c>
      <c r="AE99" s="29" t="str">
        <f t="shared" si="20"/>
        <v>Yes</v>
      </c>
      <c r="AF99" s="29" t="str">
        <f t="shared" si="21"/>
        <v>Yes</v>
      </c>
      <c r="AG99" s="29" t="str">
        <f t="shared" si="22"/>
        <v>Yes</v>
      </c>
      <c r="AH99" s="29" t="str">
        <f t="shared" si="23"/>
        <v>No</v>
      </c>
      <c r="AI99" s="29" t="str">
        <f t="shared" si="24"/>
        <v>No</v>
      </c>
      <c r="AJ99" s="29" t="str">
        <f t="shared" si="25"/>
        <v>Yes</v>
      </c>
      <c r="AK99" s="29" t="str">
        <f t="shared" si="26"/>
        <v>Yes</v>
      </c>
      <c r="AL99" s="29" t="str">
        <f t="shared" si="27"/>
        <v>No</v>
      </c>
      <c r="AM99" s="29" t="str">
        <f t="shared" si="28"/>
        <v>Yes</v>
      </c>
      <c r="AN99" s="29" t="s">
        <v>1757</v>
      </c>
      <c r="AO99" s="11"/>
      <c r="AP99" s="25"/>
      <c r="AQ99" s="25"/>
      <c r="AR99" s="11"/>
      <c r="AS99" s="11"/>
      <c r="AT99" s="11"/>
      <c r="AU99" s="11"/>
      <c r="AV99" s="11"/>
      <c r="AW99" s="11"/>
      <c r="AX99" s="11"/>
      <c r="AY99" s="11"/>
    </row>
    <row r="100" spans="1:51" s="10" customFormat="1" ht="63" customHeight="1" x14ac:dyDescent="0.2">
      <c r="A100" s="28" t="str">
        <f>'Resources &amp; Toolkits'!B49</f>
        <v>Sustainability Toolkit for Schools</v>
      </c>
      <c r="B100" s="29" t="s">
        <v>1758</v>
      </c>
      <c r="C100" s="29" t="s">
        <v>1687</v>
      </c>
      <c r="D100" s="29" t="s">
        <v>1688</v>
      </c>
      <c r="E100" s="29" t="str">
        <f>'Resources &amp; Toolkits'!C49</f>
        <v>Department of Education and Youth; linked and promoted through Oide</v>
      </c>
      <c r="F100" s="29" t="s">
        <v>1629</v>
      </c>
      <c r="G100" s="29" t="s">
        <v>1610</v>
      </c>
      <c r="H100" s="29" t="s">
        <v>1611</v>
      </c>
      <c r="I100" s="29" t="s">
        <v>1612</v>
      </c>
      <c r="J100" s="29" t="s">
        <v>1623</v>
      </c>
      <c r="K100" s="29" t="str">
        <f>'Resources &amp; Toolkits'!G49</f>
        <v>Ireland – national / online</v>
      </c>
      <c r="L100" s="29" t="str">
        <f>'Resources &amp; Toolkits'!M49</f>
        <v>No</v>
      </c>
      <c r="M100" s="29" t="str">
        <f>'Resources &amp; Toolkits'!N49</f>
        <v>Yes</v>
      </c>
      <c r="N100" s="29" t="str">
        <f>'Resources &amp; Toolkits'!O49</f>
        <v>Yes</v>
      </c>
      <c r="O100" s="29" t="str">
        <f>'Resources &amp; Toolkits'!P49</f>
        <v>No</v>
      </c>
      <c r="P100" s="29" t="s">
        <v>37</v>
      </c>
      <c r="Q100" s="29" t="s">
        <v>1216</v>
      </c>
      <c r="R100" s="29" t="str">
        <f>'Resources &amp; Toolkits'!J49</f>
        <v>Adjacent</v>
      </c>
      <c r="S100" s="29" t="str">
        <f t="shared" si="31"/>
        <v>No</v>
      </c>
      <c r="T100" s="29" t="str">
        <f t="shared" si="19"/>
        <v>Yes</v>
      </c>
      <c r="U100" s="29" t="str">
        <f>'Resources &amp; Toolkits'!L49</f>
        <v>Primary Curriculum; Junior Cycle; Leaving Certificate; Cross-curricular ESD; Teacher CPD / Professional Learning</v>
      </c>
      <c r="V100" s="29" t="str">
        <f t="shared" si="17"/>
        <v>No</v>
      </c>
      <c r="W100" s="29" t="str">
        <f t="shared" ref="W100:W109" si="32">"Online"</f>
        <v>Online</v>
      </c>
      <c r="X100" s="29" t="str">
        <f>'Resources &amp; Toolkits'!T49</f>
        <v>Active</v>
      </c>
      <c r="Y100" s="29" t="str">
        <f>'Resources &amp; Toolkits'!S49</f>
        <v>Official website verified</v>
      </c>
      <c r="Z100" s="29" t="str">
        <f>'Resources &amp; Toolkits'!R49</f>
        <v>Official Website</v>
      </c>
      <c r="AA100" s="29" t="s">
        <v>1614</v>
      </c>
      <c r="AB100" s="29" t="s">
        <v>1630</v>
      </c>
      <c r="AC100" s="29" t="s">
        <v>186</v>
      </c>
      <c r="AD100" s="30">
        <f>'Resources &amp; Toolkits'!U49</f>
        <v>46232</v>
      </c>
      <c r="AE100" s="29" t="str">
        <f t="shared" si="20"/>
        <v>Yes</v>
      </c>
      <c r="AF100" s="29" t="str">
        <f t="shared" si="21"/>
        <v>Yes</v>
      </c>
      <c r="AG100" s="29" t="str">
        <f t="shared" si="22"/>
        <v>Yes</v>
      </c>
      <c r="AH100" s="29" t="str">
        <f t="shared" si="23"/>
        <v>No</v>
      </c>
      <c r="AI100" s="29" t="str">
        <f t="shared" si="24"/>
        <v>No</v>
      </c>
      <c r="AJ100" s="29" t="str">
        <f t="shared" si="25"/>
        <v>Yes</v>
      </c>
      <c r="AK100" s="29" t="str">
        <f t="shared" si="26"/>
        <v>Yes</v>
      </c>
      <c r="AL100" s="29" t="str">
        <f t="shared" si="27"/>
        <v>No</v>
      </c>
      <c r="AM100" s="29" t="str">
        <f t="shared" si="28"/>
        <v>No</v>
      </c>
      <c r="AN100" s="29" t="s">
        <v>784</v>
      </c>
      <c r="AO100" s="11"/>
      <c r="AP100" s="25"/>
      <c r="AQ100" s="25"/>
      <c r="AR100" s="11"/>
      <c r="AS100" s="11"/>
      <c r="AT100" s="11"/>
      <c r="AU100" s="11"/>
      <c r="AV100" s="11"/>
      <c r="AW100" s="11"/>
      <c r="AX100" s="11"/>
      <c r="AY100" s="11"/>
    </row>
    <row r="101" spans="1:51" s="10" customFormat="1" ht="63" customHeight="1" x14ac:dyDescent="0.2">
      <c r="A101" s="28" t="str">
        <f>'Resources &amp; Toolkits'!B50</f>
        <v>Education for Sustainable Development Newsletter</v>
      </c>
      <c r="B101" s="29" t="s">
        <v>1759</v>
      </c>
      <c r="C101" s="29" t="s">
        <v>1687</v>
      </c>
      <c r="D101" s="29" t="s">
        <v>1688</v>
      </c>
      <c r="E101" s="29" t="str">
        <f>'Resources &amp; Toolkits'!C50</f>
        <v>Department of Education and Youth; hosted and promoted through Oide</v>
      </c>
      <c r="F101" s="29" t="s">
        <v>1629</v>
      </c>
      <c r="G101" s="29" t="s">
        <v>1610</v>
      </c>
      <c r="H101" s="29" t="s">
        <v>1611</v>
      </c>
      <c r="I101" s="29" t="s">
        <v>1612</v>
      </c>
      <c r="J101" s="29" t="s">
        <v>1623</v>
      </c>
      <c r="K101" s="29" t="str">
        <f>'Resources &amp; Toolkits'!G50</f>
        <v>Ireland – national / online</v>
      </c>
      <c r="L101" s="29" t="str">
        <f>'Resources &amp; Toolkits'!M50</f>
        <v>No</v>
      </c>
      <c r="M101" s="29" t="str">
        <f>'Resources &amp; Toolkits'!N50</f>
        <v>Yes</v>
      </c>
      <c r="N101" s="29" t="str">
        <f>'Resources &amp; Toolkits'!O50</f>
        <v>Yes</v>
      </c>
      <c r="O101" s="29" t="str">
        <f>'Resources &amp; Toolkits'!P50</f>
        <v>No</v>
      </c>
      <c r="P101" s="29" t="s">
        <v>37</v>
      </c>
      <c r="Q101" s="29" t="s">
        <v>1216</v>
      </c>
      <c r="R101" s="29" t="str">
        <f>'Resources &amp; Toolkits'!J50</f>
        <v>Adjacent</v>
      </c>
      <c r="S101" s="29" t="str">
        <f t="shared" si="31"/>
        <v>No</v>
      </c>
      <c r="T101" s="29" t="str">
        <f t="shared" si="19"/>
        <v>Yes</v>
      </c>
      <c r="U101" s="29" t="str">
        <f>'Resources &amp; Toolkits'!L50</f>
        <v>Primary Curriculum; Junior Cycle; Leaving Certificate; Cross-curricular ESD; Teacher CPD / Professional Learning</v>
      </c>
      <c r="V101" s="29" t="str">
        <f t="shared" si="17"/>
        <v>No</v>
      </c>
      <c r="W101" s="29" t="str">
        <f t="shared" si="32"/>
        <v>Online</v>
      </c>
      <c r="X101" s="29" t="str">
        <f>'Resources &amp; Toolkits'!T50</f>
        <v>Active</v>
      </c>
      <c r="Y101" s="29" t="str">
        <f>'Resources &amp; Toolkits'!S50</f>
        <v>Official website verified</v>
      </c>
      <c r="Z101" s="29" t="str">
        <f>'Resources &amp; Toolkits'!R50</f>
        <v>Official Website</v>
      </c>
      <c r="AA101" s="29" t="s">
        <v>1614</v>
      </c>
      <c r="AB101" s="29" t="s">
        <v>1630</v>
      </c>
      <c r="AC101" s="29" t="s">
        <v>186</v>
      </c>
      <c r="AD101" s="30">
        <f>'Resources &amp; Toolkits'!U50</f>
        <v>46232</v>
      </c>
      <c r="AE101" s="29" t="str">
        <f t="shared" si="20"/>
        <v>Yes</v>
      </c>
      <c r="AF101" s="29" t="str">
        <f t="shared" si="21"/>
        <v>Yes</v>
      </c>
      <c r="AG101" s="29" t="str">
        <f t="shared" si="22"/>
        <v>Yes</v>
      </c>
      <c r="AH101" s="29" t="str">
        <f t="shared" si="23"/>
        <v>No</v>
      </c>
      <c r="AI101" s="29" t="str">
        <f t="shared" si="24"/>
        <v>No</v>
      </c>
      <c r="AJ101" s="29" t="str">
        <f t="shared" si="25"/>
        <v>Yes</v>
      </c>
      <c r="AK101" s="29" t="str">
        <f t="shared" si="26"/>
        <v>Yes</v>
      </c>
      <c r="AL101" s="29" t="str">
        <f t="shared" si="27"/>
        <v>No</v>
      </c>
      <c r="AM101" s="29" t="str">
        <f t="shared" si="28"/>
        <v>No</v>
      </c>
      <c r="AN101" s="29" t="s">
        <v>793</v>
      </c>
      <c r="AO101" s="11"/>
      <c r="AP101" s="25"/>
      <c r="AQ101" s="25"/>
      <c r="AR101" s="11"/>
      <c r="AS101" s="11"/>
      <c r="AT101" s="11"/>
      <c r="AU101" s="11"/>
      <c r="AV101" s="11"/>
      <c r="AW101" s="11"/>
      <c r="AX101" s="11"/>
      <c r="AY101" s="11"/>
    </row>
    <row r="102" spans="1:51" s="10" customFormat="1" ht="63" customHeight="1" x14ac:dyDescent="0.2">
      <c r="A102" s="28" t="str">
        <f>'Resources &amp; Toolkits'!B51</f>
        <v>What is the Bioeconomy?</v>
      </c>
      <c r="B102" s="29" t="s">
        <v>1760</v>
      </c>
      <c r="C102" s="29" t="s">
        <v>1687</v>
      </c>
      <c r="D102" s="29" t="s">
        <v>1688</v>
      </c>
      <c r="E102" s="29" t="str">
        <f>'Resources &amp; Toolkits'!C51</f>
        <v>Science &amp; Technology in Action / Government of Ireland partners</v>
      </c>
      <c r="F102" s="29" t="s">
        <v>1629</v>
      </c>
      <c r="G102" s="29" t="s">
        <v>1610</v>
      </c>
      <c r="H102" s="29" t="s">
        <v>1696</v>
      </c>
      <c r="I102" s="29" t="s">
        <v>1612</v>
      </c>
      <c r="J102" s="29" t="s">
        <v>1623</v>
      </c>
      <c r="K102" s="29" t="str">
        <f>'Resources &amp; Toolkits'!G51</f>
        <v>Ireland – national / online</v>
      </c>
      <c r="L102" s="29" t="str">
        <f>'Resources &amp; Toolkits'!M51</f>
        <v>No</v>
      </c>
      <c r="M102" s="29" t="str">
        <f>'Resources &amp; Toolkits'!N51</f>
        <v>No</v>
      </c>
      <c r="N102" s="29" t="str">
        <f>'Resources &amp; Toolkits'!O51</f>
        <v>Yes</v>
      </c>
      <c r="O102" s="29" t="str">
        <f>'Resources &amp; Toolkits'!P51</f>
        <v>No</v>
      </c>
      <c r="P102" s="29" t="s">
        <v>37</v>
      </c>
      <c r="Q102" s="29" t="s">
        <v>1216</v>
      </c>
      <c r="R102" s="29" t="str">
        <f>'Resources &amp; Toolkits'!J51</f>
        <v>Explicit</v>
      </c>
      <c r="S102" s="29" t="str">
        <f t="shared" si="31"/>
        <v>No</v>
      </c>
      <c r="T102" s="29" t="str">
        <f t="shared" si="19"/>
        <v>Yes</v>
      </c>
      <c r="U102" s="29" t="str">
        <f>'Resources &amp; Toolkits'!L51</f>
        <v>Transition Year; Leaving Certificate; Teacher CPD / Professional Learning</v>
      </c>
      <c r="V102" s="29" t="str">
        <f t="shared" si="17"/>
        <v>No</v>
      </c>
      <c r="W102" s="29" t="str">
        <f t="shared" si="32"/>
        <v>Online</v>
      </c>
      <c r="X102" s="29" t="str">
        <f>'Resources &amp; Toolkits'!T51</f>
        <v>Active</v>
      </c>
      <c r="Y102" s="29" t="str">
        <f>'Resources &amp; Toolkits'!S51</f>
        <v>Official website verified</v>
      </c>
      <c r="Z102" s="29" t="str">
        <f>'Resources &amp; Toolkits'!R51</f>
        <v>Official Website</v>
      </c>
      <c r="AA102" s="29" t="s">
        <v>1614</v>
      </c>
      <c r="AB102" s="29" t="s">
        <v>1630</v>
      </c>
      <c r="AC102" s="29" t="s">
        <v>186</v>
      </c>
      <c r="AD102" s="30">
        <f>'Resources &amp; Toolkits'!U51</f>
        <v>46232</v>
      </c>
      <c r="AE102" s="29" t="str">
        <f t="shared" si="20"/>
        <v>Yes</v>
      </c>
      <c r="AF102" s="29" t="str">
        <f t="shared" si="21"/>
        <v>Yes</v>
      </c>
      <c r="AG102" s="29" t="str">
        <f t="shared" si="22"/>
        <v>Yes</v>
      </c>
      <c r="AH102" s="29" t="str">
        <f t="shared" si="23"/>
        <v>No</v>
      </c>
      <c r="AI102" s="29" t="str">
        <f t="shared" si="24"/>
        <v>No</v>
      </c>
      <c r="AJ102" s="29" t="str">
        <f t="shared" si="25"/>
        <v>Yes</v>
      </c>
      <c r="AK102" s="29" t="str">
        <f t="shared" si="26"/>
        <v>Yes</v>
      </c>
      <c r="AL102" s="29" t="str">
        <f t="shared" si="27"/>
        <v>Yes</v>
      </c>
      <c r="AM102" s="29" t="str">
        <f t="shared" si="28"/>
        <v>Yes</v>
      </c>
      <c r="AN102" s="29" t="s">
        <v>1761</v>
      </c>
      <c r="AO102" s="11"/>
      <c r="AP102" s="25"/>
      <c r="AQ102" s="25"/>
      <c r="AR102" s="11"/>
      <c r="AS102" s="11"/>
      <c r="AT102" s="11"/>
      <c r="AU102" s="11"/>
      <c r="AV102" s="11"/>
      <c r="AW102" s="11"/>
      <c r="AX102" s="11"/>
      <c r="AY102" s="11"/>
    </row>
    <row r="103" spans="1:51" s="10" customFormat="1" ht="63" customHeight="1" x14ac:dyDescent="0.2">
      <c r="A103" s="28" t="str">
        <f>'Resources &amp; Toolkits'!B52</f>
        <v>Resource Efficiency</v>
      </c>
      <c r="B103" s="29" t="s">
        <v>1762</v>
      </c>
      <c r="C103" s="29" t="s">
        <v>1687</v>
      </c>
      <c r="D103" s="29" t="s">
        <v>1688</v>
      </c>
      <c r="E103" s="29" t="str">
        <f>'Resources &amp; Toolkits'!C52</f>
        <v>Science &amp; Technology in Action / Environmental Protection Agency</v>
      </c>
      <c r="F103" s="29" t="s">
        <v>1629</v>
      </c>
      <c r="G103" s="29" t="s">
        <v>1610</v>
      </c>
      <c r="H103" s="29" t="s">
        <v>1696</v>
      </c>
      <c r="I103" s="29" t="s">
        <v>1612</v>
      </c>
      <c r="J103" s="29" t="s">
        <v>1623</v>
      </c>
      <c r="K103" s="29" t="str">
        <f>'Resources &amp; Toolkits'!G52</f>
        <v>Ireland – national / online</v>
      </c>
      <c r="L103" s="29" t="str">
        <f>'Resources &amp; Toolkits'!M52</f>
        <v>No</v>
      </c>
      <c r="M103" s="29" t="str">
        <f>'Resources &amp; Toolkits'!N52</f>
        <v>No</v>
      </c>
      <c r="N103" s="29" t="str">
        <f>'Resources &amp; Toolkits'!O52</f>
        <v>Yes</v>
      </c>
      <c r="O103" s="29" t="str">
        <f>'Resources &amp; Toolkits'!P52</f>
        <v>No</v>
      </c>
      <c r="P103" s="29" t="s">
        <v>37</v>
      </c>
      <c r="Q103" s="29" t="s">
        <v>1216</v>
      </c>
      <c r="R103" s="29" t="str">
        <f>'Resources &amp; Toolkits'!J52</f>
        <v>Implicit</v>
      </c>
      <c r="S103" s="29" t="str">
        <f t="shared" si="31"/>
        <v>No</v>
      </c>
      <c r="T103" s="29" t="str">
        <f t="shared" si="19"/>
        <v>Yes</v>
      </c>
      <c r="U103" s="29" t="str">
        <f>'Resources &amp; Toolkits'!L52</f>
        <v>Junior Cycle; Transition Year; Leaving Certificate; Teacher CPD / Professional Learning</v>
      </c>
      <c r="V103" s="29" t="str">
        <f t="shared" si="17"/>
        <v>No</v>
      </c>
      <c r="W103" s="29" t="str">
        <f t="shared" si="32"/>
        <v>Online</v>
      </c>
      <c r="X103" s="29" t="str">
        <f>'Resources &amp; Toolkits'!T52</f>
        <v>Active</v>
      </c>
      <c r="Y103" s="29" t="str">
        <f>'Resources &amp; Toolkits'!S52</f>
        <v>Official website verified</v>
      </c>
      <c r="Z103" s="29" t="str">
        <f>'Resources &amp; Toolkits'!R52</f>
        <v>Official Website</v>
      </c>
      <c r="AA103" s="29" t="s">
        <v>1614</v>
      </c>
      <c r="AB103" s="29" t="s">
        <v>1630</v>
      </c>
      <c r="AC103" s="29" t="s">
        <v>186</v>
      </c>
      <c r="AD103" s="30">
        <f>'Resources &amp; Toolkits'!U52</f>
        <v>46232</v>
      </c>
      <c r="AE103" s="29" t="str">
        <f t="shared" si="20"/>
        <v>Yes</v>
      </c>
      <c r="AF103" s="29" t="str">
        <f t="shared" si="21"/>
        <v>Yes</v>
      </c>
      <c r="AG103" s="29" t="str">
        <f t="shared" si="22"/>
        <v>Yes</v>
      </c>
      <c r="AH103" s="29" t="str">
        <f t="shared" si="23"/>
        <v>No</v>
      </c>
      <c r="AI103" s="29" t="str">
        <f t="shared" si="24"/>
        <v>No</v>
      </c>
      <c r="AJ103" s="29" t="str">
        <f t="shared" si="25"/>
        <v>Yes</v>
      </c>
      <c r="AK103" s="29" t="str">
        <f t="shared" si="26"/>
        <v>Yes</v>
      </c>
      <c r="AL103" s="29" t="str">
        <f t="shared" si="27"/>
        <v>No</v>
      </c>
      <c r="AM103" s="29" t="str">
        <f t="shared" si="28"/>
        <v>Yes</v>
      </c>
      <c r="AN103" s="29" t="s">
        <v>1761</v>
      </c>
      <c r="AO103" s="11"/>
      <c r="AP103" s="25"/>
      <c r="AQ103" s="25"/>
      <c r="AR103" s="11"/>
      <c r="AS103" s="11"/>
      <c r="AT103" s="11"/>
      <c r="AU103" s="11"/>
      <c r="AV103" s="11"/>
      <c r="AW103" s="11"/>
      <c r="AX103" s="11"/>
      <c r="AY103" s="11"/>
    </row>
    <row r="104" spans="1:51" s="10" customFormat="1" ht="63" customHeight="1" x14ac:dyDescent="0.2">
      <c r="A104" s="28" t="str">
        <f>'Resources &amp; Toolkits'!B53</f>
        <v>Sustainable Development Goals and the Marine</v>
      </c>
      <c r="B104" s="29" t="s">
        <v>1763</v>
      </c>
      <c r="C104" s="29" t="s">
        <v>1687</v>
      </c>
      <c r="D104" s="29" t="s">
        <v>1688</v>
      </c>
      <c r="E104" s="29" t="str">
        <f>'Resources &amp; Toolkits'!C53</f>
        <v>Science &amp; Technology in Action / Bord Iascaigh Mhara</v>
      </c>
      <c r="F104" s="29" t="s">
        <v>1629</v>
      </c>
      <c r="G104" s="29" t="s">
        <v>1610</v>
      </c>
      <c r="H104" s="29" t="s">
        <v>1696</v>
      </c>
      <c r="I104" s="29" t="s">
        <v>1612</v>
      </c>
      <c r="J104" s="29" t="s">
        <v>1623</v>
      </c>
      <c r="K104" s="29" t="str">
        <f>'Resources &amp; Toolkits'!G53</f>
        <v>Ireland – national / online</v>
      </c>
      <c r="L104" s="29" t="str">
        <f>'Resources &amp; Toolkits'!M53</f>
        <v>No</v>
      </c>
      <c r="M104" s="29" t="str">
        <f>'Resources &amp; Toolkits'!N53</f>
        <v>No</v>
      </c>
      <c r="N104" s="29" t="str">
        <f>'Resources &amp; Toolkits'!O53</f>
        <v>Yes</v>
      </c>
      <c r="O104" s="29" t="str">
        <f>'Resources &amp; Toolkits'!P53</f>
        <v>No</v>
      </c>
      <c r="P104" s="29" t="s">
        <v>37</v>
      </c>
      <c r="Q104" s="29" t="s">
        <v>1216</v>
      </c>
      <c r="R104" s="29" t="str">
        <f>'Resources &amp; Toolkits'!J53</f>
        <v>Implicit</v>
      </c>
      <c r="S104" s="29" t="str">
        <f t="shared" si="31"/>
        <v>No</v>
      </c>
      <c r="T104" s="29" t="str">
        <f t="shared" si="19"/>
        <v>Yes</v>
      </c>
      <c r="U104" s="29" t="str">
        <f>'Resources &amp; Toolkits'!L53</f>
        <v>Transition Year; Leaving Certificate; Teacher CPD / Professional Learning</v>
      </c>
      <c r="V104" s="29" t="str">
        <f t="shared" si="17"/>
        <v>No</v>
      </c>
      <c r="W104" s="29" t="str">
        <f t="shared" si="32"/>
        <v>Online</v>
      </c>
      <c r="X104" s="29" t="str">
        <f>'Resources &amp; Toolkits'!T53</f>
        <v>Active</v>
      </c>
      <c r="Y104" s="29" t="str">
        <f>'Resources &amp; Toolkits'!S53</f>
        <v>Official website verified</v>
      </c>
      <c r="Z104" s="29" t="str">
        <f>'Resources &amp; Toolkits'!R53</f>
        <v>Official Website</v>
      </c>
      <c r="AA104" s="29" t="s">
        <v>1614</v>
      </c>
      <c r="AB104" s="29" t="s">
        <v>1630</v>
      </c>
      <c r="AC104" s="29" t="s">
        <v>186</v>
      </c>
      <c r="AD104" s="30">
        <f>'Resources &amp; Toolkits'!U53</f>
        <v>46232</v>
      </c>
      <c r="AE104" s="29" t="str">
        <f t="shared" si="20"/>
        <v>Yes</v>
      </c>
      <c r="AF104" s="29" t="str">
        <f t="shared" si="21"/>
        <v>Yes</v>
      </c>
      <c r="AG104" s="29" t="str">
        <f t="shared" si="22"/>
        <v>Yes</v>
      </c>
      <c r="AH104" s="29" t="str">
        <f t="shared" si="23"/>
        <v>No</v>
      </c>
      <c r="AI104" s="29" t="str">
        <f t="shared" si="24"/>
        <v>No</v>
      </c>
      <c r="AJ104" s="29" t="str">
        <f t="shared" si="25"/>
        <v>Yes</v>
      </c>
      <c r="AK104" s="29" t="str">
        <f t="shared" si="26"/>
        <v>Yes</v>
      </c>
      <c r="AL104" s="29" t="str">
        <f t="shared" si="27"/>
        <v>No</v>
      </c>
      <c r="AM104" s="29" t="str">
        <f t="shared" si="28"/>
        <v>Yes</v>
      </c>
      <c r="AN104" s="29" t="s">
        <v>1761</v>
      </c>
      <c r="AO104" s="11"/>
      <c r="AP104" s="25"/>
      <c r="AQ104" s="25"/>
      <c r="AR104" s="11"/>
      <c r="AS104" s="11"/>
      <c r="AT104" s="11"/>
      <c r="AU104" s="11"/>
      <c r="AV104" s="11"/>
      <c r="AW104" s="11"/>
      <c r="AX104" s="11"/>
      <c r="AY104" s="11"/>
    </row>
    <row r="105" spans="1:51" s="10" customFormat="1" ht="63" customHeight="1" x14ac:dyDescent="0.2">
      <c r="A105" s="28" t="str">
        <f>'Resources &amp; Toolkits'!B54</f>
        <v>Food Waste</v>
      </c>
      <c r="B105" s="29" t="s">
        <v>1764</v>
      </c>
      <c r="C105" s="29" t="s">
        <v>1687</v>
      </c>
      <c r="D105" s="29" t="s">
        <v>1688</v>
      </c>
      <c r="E105" s="29" t="str">
        <f>'Resources &amp; Toolkits'!C54</f>
        <v>Science &amp; Technology in Action / Environmental Protection Agency</v>
      </c>
      <c r="F105" s="29" t="s">
        <v>1629</v>
      </c>
      <c r="G105" s="29" t="s">
        <v>1610</v>
      </c>
      <c r="H105" s="29" t="s">
        <v>1696</v>
      </c>
      <c r="I105" s="29" t="s">
        <v>1612</v>
      </c>
      <c r="J105" s="29" t="s">
        <v>1623</v>
      </c>
      <c r="K105" s="29" t="str">
        <f>'Resources &amp; Toolkits'!G54</f>
        <v>Ireland – national / online</v>
      </c>
      <c r="L105" s="29" t="str">
        <f>'Resources &amp; Toolkits'!M54</f>
        <v>No</v>
      </c>
      <c r="M105" s="29" t="str">
        <f>'Resources &amp; Toolkits'!N54</f>
        <v>No</v>
      </c>
      <c r="N105" s="29" t="str">
        <f>'Resources &amp; Toolkits'!O54</f>
        <v>Yes</v>
      </c>
      <c r="O105" s="29" t="str">
        <f>'Resources &amp; Toolkits'!P54</f>
        <v>No</v>
      </c>
      <c r="P105" s="29" t="s">
        <v>37</v>
      </c>
      <c r="Q105" s="29" t="s">
        <v>1216</v>
      </c>
      <c r="R105" s="29" t="str">
        <f>'Resources &amp; Toolkits'!J54</f>
        <v>Implicit</v>
      </c>
      <c r="S105" s="29" t="str">
        <f t="shared" si="31"/>
        <v>No</v>
      </c>
      <c r="T105" s="29" t="str">
        <f t="shared" si="19"/>
        <v>Yes</v>
      </c>
      <c r="U105" s="29" t="str">
        <f>'Resources &amp; Toolkits'!L54</f>
        <v>Transition Year; Leaving Certificate; Teacher CPD / Professional Learning</v>
      </c>
      <c r="V105" s="29" t="str">
        <f t="shared" si="17"/>
        <v>No</v>
      </c>
      <c r="W105" s="29" t="str">
        <f t="shared" si="32"/>
        <v>Online</v>
      </c>
      <c r="X105" s="29" t="str">
        <f>'Resources &amp; Toolkits'!T54</f>
        <v>Active</v>
      </c>
      <c r="Y105" s="29" t="str">
        <f>'Resources &amp; Toolkits'!S54</f>
        <v>Official website verified</v>
      </c>
      <c r="Z105" s="29" t="str">
        <f>'Resources &amp; Toolkits'!R54</f>
        <v>Official Website</v>
      </c>
      <c r="AA105" s="29" t="s">
        <v>1614</v>
      </c>
      <c r="AB105" s="29" t="s">
        <v>1630</v>
      </c>
      <c r="AC105" s="29" t="s">
        <v>186</v>
      </c>
      <c r="AD105" s="30">
        <f>'Resources &amp; Toolkits'!U54</f>
        <v>46232</v>
      </c>
      <c r="AE105" s="29" t="str">
        <f t="shared" si="20"/>
        <v>Yes</v>
      </c>
      <c r="AF105" s="29" t="str">
        <f t="shared" si="21"/>
        <v>Yes</v>
      </c>
      <c r="AG105" s="29" t="str">
        <f t="shared" si="22"/>
        <v>Yes</v>
      </c>
      <c r="AH105" s="29" t="str">
        <f t="shared" si="23"/>
        <v>No</v>
      </c>
      <c r="AI105" s="29" t="str">
        <f t="shared" si="24"/>
        <v>No</v>
      </c>
      <c r="AJ105" s="29" t="str">
        <f t="shared" si="25"/>
        <v>Yes</v>
      </c>
      <c r="AK105" s="29" t="str">
        <f t="shared" si="26"/>
        <v>Yes</v>
      </c>
      <c r="AL105" s="29" t="str">
        <f t="shared" si="27"/>
        <v>No</v>
      </c>
      <c r="AM105" s="29" t="str">
        <f t="shared" si="28"/>
        <v>Yes</v>
      </c>
      <c r="AN105" s="29" t="s">
        <v>1761</v>
      </c>
      <c r="AO105" s="11"/>
      <c r="AP105" s="25"/>
      <c r="AQ105" s="25"/>
      <c r="AR105" s="11"/>
      <c r="AS105" s="11"/>
      <c r="AT105" s="11"/>
      <c r="AU105" s="11"/>
      <c r="AV105" s="11"/>
      <c r="AW105" s="11"/>
      <c r="AX105" s="11"/>
      <c r="AY105" s="11"/>
    </row>
    <row r="106" spans="1:51" s="10" customFormat="1" ht="63" customHeight="1" x14ac:dyDescent="0.2">
      <c r="A106" s="28" t="str">
        <f>'Resources &amp; Toolkits'!B55</f>
        <v>Farm Sustainable Assurance Schemes</v>
      </c>
      <c r="B106" s="29" t="s">
        <v>1765</v>
      </c>
      <c r="C106" s="29" t="s">
        <v>1687</v>
      </c>
      <c r="D106" s="29" t="s">
        <v>1688</v>
      </c>
      <c r="E106" s="29" t="str">
        <f>'Resources &amp; Toolkits'!C55</f>
        <v>Science &amp; Technology in Action / Bord Bia</v>
      </c>
      <c r="F106" s="29" t="s">
        <v>1629</v>
      </c>
      <c r="G106" s="29" t="s">
        <v>1610</v>
      </c>
      <c r="H106" s="29" t="s">
        <v>1696</v>
      </c>
      <c r="I106" s="29" t="s">
        <v>1612</v>
      </c>
      <c r="J106" s="29" t="s">
        <v>1623</v>
      </c>
      <c r="K106" s="29" t="str">
        <f>'Resources &amp; Toolkits'!G55</f>
        <v>Ireland – national / online</v>
      </c>
      <c r="L106" s="29" t="str">
        <f>'Resources &amp; Toolkits'!M55</f>
        <v>No</v>
      </c>
      <c r="M106" s="29" t="str">
        <f>'Resources &amp; Toolkits'!N55</f>
        <v>No</v>
      </c>
      <c r="N106" s="29" t="str">
        <f>'Resources &amp; Toolkits'!O55</f>
        <v>Yes</v>
      </c>
      <c r="O106" s="29" t="str">
        <f>'Resources &amp; Toolkits'!P55</f>
        <v>No</v>
      </c>
      <c r="P106" s="29" t="s">
        <v>37</v>
      </c>
      <c r="Q106" s="29" t="s">
        <v>1216</v>
      </c>
      <c r="R106" s="29" t="str">
        <f>'Resources &amp; Toolkits'!J55</f>
        <v>Implicit</v>
      </c>
      <c r="S106" s="29" t="str">
        <f t="shared" si="31"/>
        <v>No</v>
      </c>
      <c r="T106" s="29" t="str">
        <f t="shared" si="19"/>
        <v>Yes</v>
      </c>
      <c r="U106" s="29" t="str">
        <f>'Resources &amp; Toolkits'!L55</f>
        <v>Transition Year; Leaving Certificate; Teacher CPD / Professional Learning</v>
      </c>
      <c r="V106" s="29" t="str">
        <f t="shared" si="17"/>
        <v>No</v>
      </c>
      <c r="W106" s="29" t="str">
        <f t="shared" si="32"/>
        <v>Online</v>
      </c>
      <c r="X106" s="29" t="str">
        <f>'Resources &amp; Toolkits'!T55</f>
        <v>Active</v>
      </c>
      <c r="Y106" s="29" t="str">
        <f>'Resources &amp; Toolkits'!S55</f>
        <v>Official website verified</v>
      </c>
      <c r="Z106" s="29" t="str">
        <f>'Resources &amp; Toolkits'!R55</f>
        <v>Official Website</v>
      </c>
      <c r="AA106" s="29" t="s">
        <v>1614</v>
      </c>
      <c r="AB106" s="29" t="s">
        <v>1630</v>
      </c>
      <c r="AC106" s="29" t="s">
        <v>186</v>
      </c>
      <c r="AD106" s="30">
        <f>'Resources &amp; Toolkits'!U55</f>
        <v>46232</v>
      </c>
      <c r="AE106" s="29" t="str">
        <f t="shared" si="20"/>
        <v>Yes</v>
      </c>
      <c r="AF106" s="29" t="str">
        <f t="shared" si="21"/>
        <v>Yes</v>
      </c>
      <c r="AG106" s="29" t="str">
        <f t="shared" si="22"/>
        <v>Yes</v>
      </c>
      <c r="AH106" s="29" t="str">
        <f t="shared" si="23"/>
        <v>No</v>
      </c>
      <c r="AI106" s="29" t="str">
        <f t="shared" si="24"/>
        <v>No</v>
      </c>
      <c r="AJ106" s="29" t="str">
        <f t="shared" si="25"/>
        <v>Yes</v>
      </c>
      <c r="AK106" s="29" t="str">
        <f t="shared" si="26"/>
        <v>Yes</v>
      </c>
      <c r="AL106" s="29" t="str">
        <f t="shared" si="27"/>
        <v>No</v>
      </c>
      <c r="AM106" s="29" t="str">
        <f t="shared" si="28"/>
        <v>Yes</v>
      </c>
      <c r="AN106" s="29" t="s">
        <v>1761</v>
      </c>
      <c r="AO106" s="11"/>
      <c r="AP106" s="25"/>
      <c r="AQ106" s="25"/>
      <c r="AR106" s="11"/>
      <c r="AS106" s="11"/>
      <c r="AT106" s="11"/>
      <c r="AU106" s="11"/>
      <c r="AV106" s="11"/>
      <c r="AW106" s="11"/>
      <c r="AX106" s="11"/>
      <c r="AY106" s="11"/>
    </row>
    <row r="107" spans="1:51" s="10" customFormat="1" ht="63" customHeight="1" x14ac:dyDescent="0.2">
      <c r="A107" s="28" t="str">
        <f>'Resources &amp; Toolkits'!B56</f>
        <v>Sustainability in Irish Fisheries</v>
      </c>
      <c r="B107" s="29" t="s">
        <v>1766</v>
      </c>
      <c r="C107" s="29" t="s">
        <v>1687</v>
      </c>
      <c r="D107" s="29" t="s">
        <v>1688</v>
      </c>
      <c r="E107" s="29" t="str">
        <f>'Resources &amp; Toolkits'!C56</f>
        <v>Science &amp; Technology in Action / Bord Iascaigh Mhara</v>
      </c>
      <c r="F107" s="29" t="s">
        <v>1629</v>
      </c>
      <c r="G107" s="29" t="s">
        <v>1610</v>
      </c>
      <c r="H107" s="29" t="s">
        <v>1696</v>
      </c>
      <c r="I107" s="29" t="s">
        <v>1612</v>
      </c>
      <c r="J107" s="29" t="s">
        <v>1623</v>
      </c>
      <c r="K107" s="29" t="str">
        <f>'Resources &amp; Toolkits'!G56</f>
        <v>Ireland – national / online</v>
      </c>
      <c r="L107" s="29" t="str">
        <f>'Resources &amp; Toolkits'!M56</f>
        <v>No</v>
      </c>
      <c r="M107" s="29" t="str">
        <f>'Resources &amp; Toolkits'!N56</f>
        <v>No</v>
      </c>
      <c r="N107" s="29" t="str">
        <f>'Resources &amp; Toolkits'!O56</f>
        <v>Yes</v>
      </c>
      <c r="O107" s="29" t="str">
        <f>'Resources &amp; Toolkits'!P56</f>
        <v>No</v>
      </c>
      <c r="P107" s="29" t="s">
        <v>37</v>
      </c>
      <c r="Q107" s="29" t="s">
        <v>1216</v>
      </c>
      <c r="R107" s="29" t="str">
        <f>'Resources &amp; Toolkits'!J56</f>
        <v>Implicit</v>
      </c>
      <c r="S107" s="29" t="str">
        <f t="shared" si="31"/>
        <v>No</v>
      </c>
      <c r="T107" s="29" t="str">
        <f t="shared" si="19"/>
        <v>Yes</v>
      </c>
      <c r="U107" s="29" t="str">
        <f>'Resources &amp; Toolkits'!L56</f>
        <v>Transition Year; Leaving Certificate; Teacher CPD / Professional Learning</v>
      </c>
      <c r="V107" s="29" t="str">
        <f t="shared" si="17"/>
        <v>No</v>
      </c>
      <c r="W107" s="29" t="str">
        <f t="shared" si="32"/>
        <v>Online</v>
      </c>
      <c r="X107" s="29" t="str">
        <f>'Resources &amp; Toolkits'!T56</f>
        <v>Active</v>
      </c>
      <c r="Y107" s="29" t="str">
        <f>'Resources &amp; Toolkits'!S56</f>
        <v>Official website verified</v>
      </c>
      <c r="Z107" s="29" t="str">
        <f>'Resources &amp; Toolkits'!R56</f>
        <v>Official Website</v>
      </c>
      <c r="AA107" s="29" t="s">
        <v>1614</v>
      </c>
      <c r="AB107" s="29" t="s">
        <v>1630</v>
      </c>
      <c r="AC107" s="29" t="s">
        <v>186</v>
      </c>
      <c r="AD107" s="30">
        <f>'Resources &amp; Toolkits'!U56</f>
        <v>46232</v>
      </c>
      <c r="AE107" s="29" t="str">
        <f t="shared" si="20"/>
        <v>Yes</v>
      </c>
      <c r="AF107" s="29" t="str">
        <f t="shared" si="21"/>
        <v>Yes</v>
      </c>
      <c r="AG107" s="29" t="str">
        <f t="shared" si="22"/>
        <v>Yes</v>
      </c>
      <c r="AH107" s="29" t="str">
        <f t="shared" si="23"/>
        <v>No</v>
      </c>
      <c r="AI107" s="29" t="str">
        <f t="shared" si="24"/>
        <v>No</v>
      </c>
      <c r="AJ107" s="29" t="str">
        <f t="shared" si="25"/>
        <v>Yes</v>
      </c>
      <c r="AK107" s="29" t="str">
        <f t="shared" si="26"/>
        <v>Yes</v>
      </c>
      <c r="AL107" s="29" t="str">
        <f t="shared" si="27"/>
        <v>No</v>
      </c>
      <c r="AM107" s="29" t="str">
        <f t="shared" si="28"/>
        <v>Yes</v>
      </c>
      <c r="AN107" s="29" t="s">
        <v>1761</v>
      </c>
      <c r="AO107" s="11"/>
      <c r="AP107" s="25"/>
      <c r="AQ107" s="25"/>
      <c r="AR107" s="11"/>
      <c r="AS107" s="11"/>
      <c r="AT107" s="11"/>
      <c r="AU107" s="11"/>
      <c r="AV107" s="11"/>
      <c r="AW107" s="11"/>
      <c r="AX107" s="11"/>
      <c r="AY107" s="11"/>
    </row>
    <row r="108" spans="1:51" s="10" customFormat="1" ht="63" customHeight="1" x14ac:dyDescent="0.2">
      <c r="A108" s="28" t="str">
        <f>'Resources &amp; Toolkits'!B57</f>
        <v>Managing Our Marine Resources</v>
      </c>
      <c r="B108" s="29" t="s">
        <v>1767</v>
      </c>
      <c r="C108" s="29" t="s">
        <v>1687</v>
      </c>
      <c r="D108" s="29" t="s">
        <v>1688</v>
      </c>
      <c r="E108" s="29" t="str">
        <f>'Resources &amp; Toolkits'!C57</f>
        <v>Science &amp; Technology in Action / Bord Iascaigh Mhara</v>
      </c>
      <c r="F108" s="29" t="s">
        <v>1629</v>
      </c>
      <c r="G108" s="29" t="s">
        <v>1610</v>
      </c>
      <c r="H108" s="29" t="s">
        <v>1696</v>
      </c>
      <c r="I108" s="29" t="s">
        <v>1612</v>
      </c>
      <c r="J108" s="29" t="s">
        <v>1623</v>
      </c>
      <c r="K108" s="29" t="str">
        <f>'Resources &amp; Toolkits'!G57</f>
        <v>Ireland – national / online</v>
      </c>
      <c r="L108" s="29" t="str">
        <f>'Resources &amp; Toolkits'!M57</f>
        <v>No</v>
      </c>
      <c r="M108" s="29" t="str">
        <f>'Resources &amp; Toolkits'!N57</f>
        <v>No</v>
      </c>
      <c r="N108" s="29" t="str">
        <f>'Resources &amp; Toolkits'!O57</f>
        <v>Yes</v>
      </c>
      <c r="O108" s="29" t="str">
        <f>'Resources &amp; Toolkits'!P57</f>
        <v>No</v>
      </c>
      <c r="P108" s="29" t="s">
        <v>37</v>
      </c>
      <c r="Q108" s="29" t="s">
        <v>1216</v>
      </c>
      <c r="R108" s="29" t="str">
        <f>'Resources &amp; Toolkits'!J57</f>
        <v>Implicit</v>
      </c>
      <c r="S108" s="29" t="str">
        <f t="shared" si="31"/>
        <v>No</v>
      </c>
      <c r="T108" s="29" t="str">
        <f t="shared" si="19"/>
        <v>Yes</v>
      </c>
      <c r="U108" s="29" t="str">
        <f>'Resources &amp; Toolkits'!L57</f>
        <v>Transition Year; Leaving Certificate; Teacher CPD / Professional Learning</v>
      </c>
      <c r="V108" s="29" t="str">
        <f t="shared" si="17"/>
        <v>No</v>
      </c>
      <c r="W108" s="29" t="str">
        <f t="shared" si="32"/>
        <v>Online</v>
      </c>
      <c r="X108" s="29" t="str">
        <f>'Resources &amp; Toolkits'!T57</f>
        <v>Active</v>
      </c>
      <c r="Y108" s="29" t="str">
        <f>'Resources &amp; Toolkits'!S57</f>
        <v>Official website verified</v>
      </c>
      <c r="Z108" s="29" t="str">
        <f>'Resources &amp; Toolkits'!R57</f>
        <v>Official Website</v>
      </c>
      <c r="AA108" s="29" t="s">
        <v>1614</v>
      </c>
      <c r="AB108" s="29" t="s">
        <v>1630</v>
      </c>
      <c r="AC108" s="29" t="s">
        <v>186</v>
      </c>
      <c r="AD108" s="30">
        <f>'Resources &amp; Toolkits'!U57</f>
        <v>46232</v>
      </c>
      <c r="AE108" s="29" t="str">
        <f t="shared" si="20"/>
        <v>Yes</v>
      </c>
      <c r="AF108" s="29" t="str">
        <f t="shared" si="21"/>
        <v>Yes</v>
      </c>
      <c r="AG108" s="29" t="str">
        <f t="shared" si="22"/>
        <v>Yes</v>
      </c>
      <c r="AH108" s="29" t="str">
        <f t="shared" si="23"/>
        <v>No</v>
      </c>
      <c r="AI108" s="29" t="str">
        <f t="shared" si="24"/>
        <v>No</v>
      </c>
      <c r="AJ108" s="29" t="str">
        <f t="shared" si="25"/>
        <v>Yes</v>
      </c>
      <c r="AK108" s="29" t="str">
        <f t="shared" si="26"/>
        <v>Yes</v>
      </c>
      <c r="AL108" s="29" t="str">
        <f t="shared" si="27"/>
        <v>No</v>
      </c>
      <c r="AM108" s="29" t="str">
        <f t="shared" si="28"/>
        <v>Yes</v>
      </c>
      <c r="AN108" s="29" t="s">
        <v>1761</v>
      </c>
      <c r="AO108" s="11"/>
      <c r="AP108" s="25"/>
      <c r="AQ108" s="25"/>
      <c r="AR108" s="11"/>
      <c r="AS108" s="11"/>
      <c r="AT108" s="11"/>
      <c r="AU108" s="11"/>
      <c r="AV108" s="11"/>
      <c r="AW108" s="11"/>
      <c r="AX108" s="11"/>
      <c r="AY108" s="11"/>
    </row>
    <row r="109" spans="1:51" s="10" customFormat="1" ht="63" customHeight="1" x14ac:dyDescent="0.2">
      <c r="A109" s="28" t="str">
        <f>'Resources &amp; Toolkits'!B58</f>
        <v>Marine Litter</v>
      </c>
      <c r="B109" s="29" t="s">
        <v>1768</v>
      </c>
      <c r="C109" s="29" t="s">
        <v>1687</v>
      </c>
      <c r="D109" s="29" t="s">
        <v>1688</v>
      </c>
      <c r="E109" s="29" t="str">
        <f>'Resources &amp; Toolkits'!C58</f>
        <v>Science &amp; Technology in Action / Bord Iascaigh Mhara</v>
      </c>
      <c r="F109" s="29" t="s">
        <v>1629</v>
      </c>
      <c r="G109" s="29" t="s">
        <v>1610</v>
      </c>
      <c r="H109" s="29" t="s">
        <v>1696</v>
      </c>
      <c r="I109" s="29" t="s">
        <v>1612</v>
      </c>
      <c r="J109" s="29" t="s">
        <v>1623</v>
      </c>
      <c r="K109" s="29" t="str">
        <f>'Resources &amp; Toolkits'!G58</f>
        <v>Ireland – national / online</v>
      </c>
      <c r="L109" s="29" t="str">
        <f>'Resources &amp; Toolkits'!M58</f>
        <v>No</v>
      </c>
      <c r="M109" s="29" t="str">
        <f>'Resources &amp; Toolkits'!N58</f>
        <v>No</v>
      </c>
      <c r="N109" s="29" t="str">
        <f>'Resources &amp; Toolkits'!O58</f>
        <v>Yes</v>
      </c>
      <c r="O109" s="29" t="str">
        <f>'Resources &amp; Toolkits'!P58</f>
        <v>No</v>
      </c>
      <c r="P109" s="29" t="s">
        <v>37</v>
      </c>
      <c r="Q109" s="29" t="s">
        <v>1216</v>
      </c>
      <c r="R109" s="29" t="str">
        <f>'Resources &amp; Toolkits'!J58</f>
        <v>Adjacent</v>
      </c>
      <c r="S109" s="29" t="str">
        <f t="shared" si="31"/>
        <v>No</v>
      </c>
      <c r="T109" s="29" t="str">
        <f t="shared" si="19"/>
        <v>Yes</v>
      </c>
      <c r="U109" s="29" t="str">
        <f>'Resources &amp; Toolkits'!L58</f>
        <v>Transition Year; Leaving Certificate; Teacher CPD / Professional Learning</v>
      </c>
      <c r="V109" s="29" t="str">
        <f t="shared" si="17"/>
        <v>No</v>
      </c>
      <c r="W109" s="29" t="str">
        <f t="shared" si="32"/>
        <v>Online</v>
      </c>
      <c r="X109" s="29" t="str">
        <f>'Resources &amp; Toolkits'!T58</f>
        <v>Active</v>
      </c>
      <c r="Y109" s="29" t="str">
        <f>'Resources &amp; Toolkits'!S58</f>
        <v>Official website verified</v>
      </c>
      <c r="Z109" s="29" t="str">
        <f>'Resources &amp; Toolkits'!R58</f>
        <v>Official Website</v>
      </c>
      <c r="AA109" s="29" t="s">
        <v>1614</v>
      </c>
      <c r="AB109" s="29" t="s">
        <v>1630</v>
      </c>
      <c r="AC109" s="29" t="s">
        <v>186</v>
      </c>
      <c r="AD109" s="30">
        <f>'Resources &amp; Toolkits'!U58</f>
        <v>46232</v>
      </c>
      <c r="AE109" s="29" t="str">
        <f t="shared" si="20"/>
        <v>Yes</v>
      </c>
      <c r="AF109" s="29" t="str">
        <f t="shared" si="21"/>
        <v>Yes</v>
      </c>
      <c r="AG109" s="29" t="str">
        <f t="shared" si="22"/>
        <v>Yes</v>
      </c>
      <c r="AH109" s="29" t="str">
        <f t="shared" si="23"/>
        <v>No</v>
      </c>
      <c r="AI109" s="29" t="str">
        <f t="shared" si="24"/>
        <v>No</v>
      </c>
      <c r="AJ109" s="29" t="str">
        <f t="shared" si="25"/>
        <v>Yes</v>
      </c>
      <c r="AK109" s="29" t="str">
        <f t="shared" si="26"/>
        <v>Yes</v>
      </c>
      <c r="AL109" s="29" t="str">
        <f t="shared" si="27"/>
        <v>No</v>
      </c>
      <c r="AM109" s="29" t="str">
        <f t="shared" si="28"/>
        <v>Yes</v>
      </c>
      <c r="AN109" s="29" t="s">
        <v>1761</v>
      </c>
      <c r="AO109" s="11"/>
      <c r="AP109" s="25"/>
      <c r="AQ109" s="25"/>
      <c r="AR109" s="11"/>
      <c r="AS109" s="11"/>
      <c r="AT109" s="11"/>
      <c r="AU109" s="11"/>
      <c r="AV109" s="11"/>
      <c r="AW109" s="11"/>
      <c r="AX109" s="11"/>
      <c r="AY109" s="11"/>
    </row>
    <row r="110" spans="1:51" s="10" customFormat="1" ht="63" customHeight="1" x14ac:dyDescent="0.2">
      <c r="A110" s="28" t="str">
        <f>'Resources &amp; Toolkits'!B59</f>
        <v>Engage with Nature</v>
      </c>
      <c r="B110" s="29" t="s">
        <v>1769</v>
      </c>
      <c r="C110" s="29" t="s">
        <v>1687</v>
      </c>
      <c r="D110" s="29" t="s">
        <v>1688</v>
      </c>
      <c r="E110" s="29" t="str">
        <f>'Resources &amp; Toolkits'!C59</f>
        <v>Dúlra Éireann; indexed through Scoilnet</v>
      </c>
      <c r="F110" s="29" t="s">
        <v>1652</v>
      </c>
      <c r="G110" s="29" t="s">
        <v>1610</v>
      </c>
      <c r="H110" s="29" t="s">
        <v>1611</v>
      </c>
      <c r="I110" s="29" t="s">
        <v>1612</v>
      </c>
      <c r="J110" s="29" t="s">
        <v>1623</v>
      </c>
      <c r="K110" s="29" t="str">
        <f>'Resources &amp; Toolkits'!G59</f>
        <v>Ireland – national / online</v>
      </c>
      <c r="L110" s="29" t="str">
        <f>'Resources &amp; Toolkits'!M59</f>
        <v>No</v>
      </c>
      <c r="M110" s="29" t="str">
        <f>'Resources &amp; Toolkits'!N59</f>
        <v>Yes</v>
      </c>
      <c r="N110" s="29" t="str">
        <f>'Resources &amp; Toolkits'!O59</f>
        <v>Yes</v>
      </c>
      <c r="O110" s="29" t="str">
        <f>'Resources &amp; Toolkits'!P59</f>
        <v>No</v>
      </c>
      <c r="P110" s="29" t="s">
        <v>37</v>
      </c>
      <c r="Q110" s="29" t="s">
        <v>1216</v>
      </c>
      <c r="R110" s="29" t="str">
        <f>'Resources &amp; Toolkits'!J59</f>
        <v>Adjacent</v>
      </c>
      <c r="S110" s="29" t="str">
        <f t="shared" si="31"/>
        <v>No</v>
      </c>
      <c r="T110" s="29" t="str">
        <f t="shared" si="19"/>
        <v>Yes</v>
      </c>
      <c r="U110" s="29" t="str">
        <f>'Resources &amp; Toolkits'!L59</f>
        <v>Primary Curriculum; Primary SESE; Junior Cycle; Teacher CPD / Professional Learning</v>
      </c>
      <c r="V110" s="29" t="str">
        <f t="shared" si="17"/>
        <v>No</v>
      </c>
      <c r="W110" s="29" t="str">
        <f>"Blended"</f>
        <v>Blended</v>
      </c>
      <c r="X110" s="29" t="str">
        <f>'Resources &amp; Toolkits'!T59</f>
        <v>Active</v>
      </c>
      <c r="Y110" s="29" t="str">
        <f>'Resources &amp; Toolkits'!S59</f>
        <v>Official website verified</v>
      </c>
      <c r="Z110" s="29" t="str">
        <f>'Resources &amp; Toolkits'!R59</f>
        <v>Official Website</v>
      </c>
      <c r="AA110" s="29" t="s">
        <v>1614</v>
      </c>
      <c r="AB110" s="29" t="s">
        <v>38</v>
      </c>
      <c r="AC110" s="29" t="s">
        <v>186</v>
      </c>
      <c r="AD110" s="30">
        <f>'Resources &amp; Toolkits'!U59</f>
        <v>46232</v>
      </c>
      <c r="AE110" s="29" t="str">
        <f t="shared" si="20"/>
        <v>Yes</v>
      </c>
      <c r="AF110" s="29" t="str">
        <f t="shared" si="21"/>
        <v>Yes</v>
      </c>
      <c r="AG110" s="29" t="str">
        <f t="shared" si="22"/>
        <v>Yes</v>
      </c>
      <c r="AH110" s="29" t="str">
        <f t="shared" si="23"/>
        <v>No</v>
      </c>
      <c r="AI110" s="29" t="str">
        <f t="shared" si="24"/>
        <v>No</v>
      </c>
      <c r="AJ110" s="29" t="str">
        <f t="shared" si="25"/>
        <v>Yes</v>
      </c>
      <c r="AK110" s="29" t="str">
        <f t="shared" si="26"/>
        <v>Yes</v>
      </c>
      <c r="AL110" s="29" t="str">
        <f t="shared" si="27"/>
        <v>No</v>
      </c>
      <c r="AM110" s="29" t="str">
        <f t="shared" si="28"/>
        <v>No</v>
      </c>
      <c r="AN110" s="29"/>
      <c r="AO110" s="11"/>
      <c r="AP110" s="25"/>
      <c r="AQ110" s="25"/>
      <c r="AR110" s="11"/>
      <c r="AS110" s="11"/>
      <c r="AT110" s="11"/>
      <c r="AU110" s="11"/>
      <c r="AV110" s="11"/>
      <c r="AW110" s="11"/>
      <c r="AX110" s="11"/>
      <c r="AY110" s="11"/>
    </row>
    <row r="111" spans="1:51" s="10" customFormat="1" ht="63" customHeight="1" x14ac:dyDescent="0.2">
      <c r="A111" s="28" t="str">
        <f>'Resources &amp; Toolkits'!B60</f>
        <v>The E-Waste Audit – Exploring Our Digital Footprint</v>
      </c>
      <c r="B111" s="29" t="s">
        <v>1770</v>
      </c>
      <c r="C111" s="29" t="s">
        <v>1687</v>
      </c>
      <c r="D111" s="29" t="s">
        <v>1688</v>
      </c>
      <c r="E111" s="29" t="str">
        <f>'Resources &amp; Toolkits'!C60</f>
        <v>Scoilnet-hosted contributor resource; institutional creator not clearly stated</v>
      </c>
      <c r="F111" s="29" t="s">
        <v>1652</v>
      </c>
      <c r="G111" s="29" t="s">
        <v>1610</v>
      </c>
      <c r="H111" s="29" t="s">
        <v>1611</v>
      </c>
      <c r="I111" s="29" t="s">
        <v>1612</v>
      </c>
      <c r="J111" s="29" t="s">
        <v>1623</v>
      </c>
      <c r="K111" s="29" t="str">
        <f>'Resources &amp; Toolkits'!G60</f>
        <v>Ireland – national / online</v>
      </c>
      <c r="L111" s="29" t="str">
        <f>'Resources &amp; Toolkits'!M60</f>
        <v>No</v>
      </c>
      <c r="M111" s="29" t="str">
        <f>'Resources &amp; Toolkits'!N60</f>
        <v>No</v>
      </c>
      <c r="N111" s="29" t="str">
        <f>'Resources &amp; Toolkits'!O60</f>
        <v>Yes</v>
      </c>
      <c r="O111" s="29" t="str">
        <f>'Resources &amp; Toolkits'!P60</f>
        <v>No</v>
      </c>
      <c r="P111" s="29" t="s">
        <v>37</v>
      </c>
      <c r="Q111" s="29" t="s">
        <v>1216</v>
      </c>
      <c r="R111" s="29" t="str">
        <f>'Resources &amp; Toolkits'!J60</f>
        <v>Adjacent</v>
      </c>
      <c r="S111" s="29" t="str">
        <f t="shared" si="31"/>
        <v>No</v>
      </c>
      <c r="T111" s="29" t="str">
        <f t="shared" si="19"/>
        <v>Yes</v>
      </c>
      <c r="U111" s="29" t="str">
        <f>'Resources &amp; Toolkits'!L60</f>
        <v>Junior Cycle; Teacher CPD / Professional Learning</v>
      </c>
      <c r="V111" s="29" t="str">
        <f t="shared" si="17"/>
        <v>No</v>
      </c>
      <c r="W111" s="29" t="str">
        <f t="shared" ref="W111:W116" si="33">"Online"</f>
        <v>Online</v>
      </c>
      <c r="X111" s="29" t="str">
        <f>'Resources &amp; Toolkits'!T60</f>
        <v>Active</v>
      </c>
      <c r="Y111" s="29" t="str">
        <f>'Resources &amp; Toolkits'!S60</f>
        <v>Partially verified</v>
      </c>
      <c r="Z111" s="29" t="str">
        <f>'Resources &amp; Toolkits'!R60</f>
        <v>Official Website</v>
      </c>
      <c r="AA111" s="29" t="s">
        <v>1637</v>
      </c>
      <c r="AB111" s="29" t="s">
        <v>38</v>
      </c>
      <c r="AC111" s="29" t="s">
        <v>186</v>
      </c>
      <c r="AD111" s="30">
        <f>'Resources &amp; Toolkits'!U60</f>
        <v>46232</v>
      </c>
      <c r="AE111" s="29" t="str">
        <f t="shared" si="20"/>
        <v>Yes</v>
      </c>
      <c r="AF111" s="29" t="str">
        <f t="shared" si="21"/>
        <v>No</v>
      </c>
      <c r="AG111" s="29" t="str">
        <f t="shared" si="22"/>
        <v>Not applicable</v>
      </c>
      <c r="AH111" s="29" t="str">
        <f t="shared" si="23"/>
        <v>Not applicable</v>
      </c>
      <c r="AI111" s="29" t="str">
        <f t="shared" si="24"/>
        <v>No</v>
      </c>
      <c r="AJ111" s="29" t="str">
        <f t="shared" si="25"/>
        <v>Yes</v>
      </c>
      <c r="AK111" s="29" t="str">
        <f t="shared" si="26"/>
        <v>Yes</v>
      </c>
      <c r="AL111" s="29" t="str">
        <f t="shared" si="27"/>
        <v>No</v>
      </c>
      <c r="AM111" s="29" t="str">
        <f t="shared" si="28"/>
        <v>No</v>
      </c>
      <c r="AN111" s="29" t="s">
        <v>850</v>
      </c>
      <c r="AO111" s="11"/>
      <c r="AP111" s="25"/>
      <c r="AQ111" s="25"/>
      <c r="AR111" s="11"/>
      <c r="AS111" s="11"/>
      <c r="AT111" s="11"/>
      <c r="AU111" s="11"/>
      <c r="AV111" s="11"/>
      <c r="AW111" s="11"/>
      <c r="AX111" s="11"/>
      <c r="AY111" s="11"/>
    </row>
    <row r="112" spans="1:51" s="10" customFormat="1" ht="63" customHeight="1" x14ac:dyDescent="0.2">
      <c r="A112" s="28" t="str">
        <f>'Resources &amp; Toolkits'!B61</f>
        <v>Sustainability – How Do You Protect Your Home?</v>
      </c>
      <c r="B112" s="29" t="s">
        <v>1771</v>
      </c>
      <c r="C112" s="29" t="s">
        <v>1687</v>
      </c>
      <c r="D112" s="29" t="s">
        <v>1688</v>
      </c>
      <c r="E112" s="29" t="str">
        <f>'Resources &amp; Toolkits'!C61</f>
        <v>Scoilnet; contributor Aoife McDonnell; activities inspired by DevelopmentEducation.ie</v>
      </c>
      <c r="F112" s="29" t="s">
        <v>1652</v>
      </c>
      <c r="G112" s="29" t="s">
        <v>1610</v>
      </c>
      <c r="H112" s="29" t="s">
        <v>1696</v>
      </c>
      <c r="I112" s="29" t="s">
        <v>1612</v>
      </c>
      <c r="J112" s="29" t="s">
        <v>1623</v>
      </c>
      <c r="K112" s="29" t="str">
        <f>'Resources &amp; Toolkits'!G61</f>
        <v>Ireland – national / online</v>
      </c>
      <c r="L112" s="29" t="str">
        <f>'Resources &amp; Toolkits'!M61</f>
        <v>No</v>
      </c>
      <c r="M112" s="29" t="str">
        <f>'Resources &amp; Toolkits'!N61</f>
        <v>No</v>
      </c>
      <c r="N112" s="29" t="str">
        <f>'Resources &amp; Toolkits'!O61</f>
        <v>Yes</v>
      </c>
      <c r="O112" s="29" t="str">
        <f>'Resources &amp; Toolkits'!P61</f>
        <v>No</v>
      </c>
      <c r="P112" s="29" t="s">
        <v>37</v>
      </c>
      <c r="Q112" s="29" t="s">
        <v>1216</v>
      </c>
      <c r="R112" s="29" t="str">
        <f>'Resources &amp; Toolkits'!J61</f>
        <v>Adjacent</v>
      </c>
      <c r="S112" s="29" t="str">
        <f t="shared" si="31"/>
        <v>No</v>
      </c>
      <c r="T112" s="29" t="str">
        <f t="shared" si="19"/>
        <v>Yes</v>
      </c>
      <c r="U112" s="29" t="str">
        <f>'Resources &amp; Toolkits'!L61</f>
        <v>Junior Cycle; Teacher CPD / Professional Learning</v>
      </c>
      <c r="V112" s="29" t="str">
        <f t="shared" si="17"/>
        <v>No</v>
      </c>
      <c r="W112" s="29" t="str">
        <f t="shared" si="33"/>
        <v>Online</v>
      </c>
      <c r="X112" s="29" t="str">
        <f>'Resources &amp; Toolkits'!T61</f>
        <v>Active</v>
      </c>
      <c r="Y112" s="29" t="str">
        <f>'Resources &amp; Toolkits'!S61</f>
        <v>Official website verified</v>
      </c>
      <c r="Z112" s="29" t="str">
        <f>'Resources &amp; Toolkits'!R61</f>
        <v>Official Website</v>
      </c>
      <c r="AA112" s="29" t="s">
        <v>1614</v>
      </c>
      <c r="AB112" s="29" t="s">
        <v>38</v>
      </c>
      <c r="AC112" s="29" t="s">
        <v>186</v>
      </c>
      <c r="AD112" s="30">
        <f>'Resources &amp; Toolkits'!U61</f>
        <v>46232</v>
      </c>
      <c r="AE112" s="29" t="str">
        <f t="shared" si="20"/>
        <v>Yes</v>
      </c>
      <c r="AF112" s="29" t="str">
        <f t="shared" si="21"/>
        <v>Yes</v>
      </c>
      <c r="AG112" s="29" t="str">
        <f t="shared" si="22"/>
        <v>Yes</v>
      </c>
      <c r="AH112" s="29" t="str">
        <f t="shared" si="23"/>
        <v>No</v>
      </c>
      <c r="AI112" s="29" t="str">
        <f t="shared" si="24"/>
        <v>No</v>
      </c>
      <c r="AJ112" s="29" t="str">
        <f t="shared" si="25"/>
        <v>Yes</v>
      </c>
      <c r="AK112" s="29" t="str">
        <f t="shared" si="26"/>
        <v>Yes</v>
      </c>
      <c r="AL112" s="29" t="str">
        <f t="shared" si="27"/>
        <v>No</v>
      </c>
      <c r="AM112" s="29" t="str">
        <f t="shared" si="28"/>
        <v>Yes</v>
      </c>
      <c r="AN112" s="29" t="s">
        <v>1755</v>
      </c>
      <c r="AO112" s="11"/>
      <c r="AP112" s="25"/>
      <c r="AQ112" s="25"/>
      <c r="AR112" s="11"/>
      <c r="AS112" s="11"/>
      <c r="AT112" s="11"/>
      <c r="AU112" s="11"/>
      <c r="AV112" s="11"/>
      <c r="AW112" s="11"/>
      <c r="AX112" s="11"/>
      <c r="AY112" s="11"/>
    </row>
    <row r="113" spans="1:51" s="10" customFormat="1" ht="63" customHeight="1" x14ac:dyDescent="0.2">
      <c r="A113" s="28" t="str">
        <f>'Resources &amp; Toolkits'!B62</f>
        <v>Energy Sources – Supply and Demand</v>
      </c>
      <c r="B113" s="29" t="s">
        <v>1772</v>
      </c>
      <c r="C113" s="29" t="s">
        <v>1687</v>
      </c>
      <c r="D113" s="29" t="s">
        <v>1688</v>
      </c>
      <c r="E113" s="29" t="str">
        <f>'Resources &amp; Toolkits'!C62</f>
        <v>Scoilnet; contributor Aoife McDonnell</v>
      </c>
      <c r="F113" s="29" t="s">
        <v>1652</v>
      </c>
      <c r="G113" s="29" t="s">
        <v>1610</v>
      </c>
      <c r="H113" s="29" t="s">
        <v>1696</v>
      </c>
      <c r="I113" s="29" t="s">
        <v>1612</v>
      </c>
      <c r="J113" s="29" t="s">
        <v>1623</v>
      </c>
      <c r="K113" s="29" t="str">
        <f>'Resources &amp; Toolkits'!G62</f>
        <v>Ireland – national / online</v>
      </c>
      <c r="L113" s="29" t="str">
        <f>'Resources &amp; Toolkits'!M62</f>
        <v>No</v>
      </c>
      <c r="M113" s="29" t="str">
        <f>'Resources &amp; Toolkits'!N62</f>
        <v>No</v>
      </c>
      <c r="N113" s="29" t="str">
        <f>'Resources &amp; Toolkits'!O62</f>
        <v>Yes</v>
      </c>
      <c r="O113" s="29" t="str">
        <f>'Resources &amp; Toolkits'!P62</f>
        <v>No</v>
      </c>
      <c r="P113" s="29" t="s">
        <v>37</v>
      </c>
      <c r="Q113" s="29" t="s">
        <v>1216</v>
      </c>
      <c r="R113" s="29" t="str">
        <f>'Resources &amp; Toolkits'!J62</f>
        <v>Adjacent</v>
      </c>
      <c r="S113" s="29" t="str">
        <f t="shared" si="31"/>
        <v>No</v>
      </c>
      <c r="T113" s="29" t="str">
        <f t="shared" si="19"/>
        <v>Yes</v>
      </c>
      <c r="U113" s="29" t="str">
        <f>'Resources &amp; Toolkits'!L62</f>
        <v>Junior Cycle; Teacher CPD / Professional Learning</v>
      </c>
      <c r="V113" s="29" t="str">
        <f t="shared" si="17"/>
        <v>No</v>
      </c>
      <c r="W113" s="29" t="str">
        <f t="shared" si="33"/>
        <v>Online</v>
      </c>
      <c r="X113" s="29" t="str">
        <f>'Resources &amp; Toolkits'!T62</f>
        <v>Active</v>
      </c>
      <c r="Y113" s="29" t="str">
        <f>'Resources &amp; Toolkits'!S62</f>
        <v>Official website verified</v>
      </c>
      <c r="Z113" s="29" t="str">
        <f>'Resources &amp; Toolkits'!R62</f>
        <v>Official Website</v>
      </c>
      <c r="AA113" s="29" t="s">
        <v>1614</v>
      </c>
      <c r="AB113" s="29" t="s">
        <v>38</v>
      </c>
      <c r="AC113" s="29" t="s">
        <v>186</v>
      </c>
      <c r="AD113" s="30">
        <f>'Resources &amp; Toolkits'!U62</f>
        <v>46232</v>
      </c>
      <c r="AE113" s="29" t="str">
        <f t="shared" si="20"/>
        <v>Yes</v>
      </c>
      <c r="AF113" s="29" t="str">
        <f t="shared" si="21"/>
        <v>Yes</v>
      </c>
      <c r="AG113" s="29" t="str">
        <f t="shared" si="22"/>
        <v>Yes</v>
      </c>
      <c r="AH113" s="29" t="str">
        <f t="shared" si="23"/>
        <v>No</v>
      </c>
      <c r="AI113" s="29" t="str">
        <f t="shared" si="24"/>
        <v>No</v>
      </c>
      <c r="AJ113" s="29" t="str">
        <f t="shared" si="25"/>
        <v>Yes</v>
      </c>
      <c r="AK113" s="29" t="str">
        <f t="shared" si="26"/>
        <v>Yes</v>
      </c>
      <c r="AL113" s="29" t="str">
        <f t="shared" si="27"/>
        <v>No</v>
      </c>
      <c r="AM113" s="29" t="str">
        <f t="shared" si="28"/>
        <v>Yes</v>
      </c>
      <c r="AN113" s="29" t="s">
        <v>1755</v>
      </c>
      <c r="AO113" s="11"/>
      <c r="AP113" s="25"/>
      <c r="AQ113" s="25"/>
      <c r="AR113" s="11"/>
      <c r="AS113" s="11"/>
      <c r="AT113" s="11"/>
      <c r="AU113" s="11"/>
      <c r="AV113" s="11"/>
      <c r="AW113" s="11"/>
      <c r="AX113" s="11"/>
      <c r="AY113" s="11"/>
    </row>
    <row r="114" spans="1:51" s="10" customFormat="1" ht="63" customHeight="1" x14ac:dyDescent="0.2">
      <c r="A114" s="28" t="str">
        <f>'Resources &amp; Toolkits'!B63</f>
        <v>Global Food Production</v>
      </c>
      <c r="B114" s="29" t="s">
        <v>1773</v>
      </c>
      <c r="C114" s="29" t="s">
        <v>1687</v>
      </c>
      <c r="D114" s="29" t="s">
        <v>1688</v>
      </c>
      <c r="E114" s="29" t="str">
        <f>'Resources &amp; Toolkits'!C63</f>
        <v>Scoilnet; contributor Aoife McDonnell</v>
      </c>
      <c r="F114" s="29" t="s">
        <v>1652</v>
      </c>
      <c r="G114" s="29" t="s">
        <v>1610</v>
      </c>
      <c r="H114" s="29" t="s">
        <v>1696</v>
      </c>
      <c r="I114" s="29" t="s">
        <v>1612</v>
      </c>
      <c r="J114" s="29" t="s">
        <v>1623</v>
      </c>
      <c r="K114" s="29" t="str">
        <f>'Resources &amp; Toolkits'!G63</f>
        <v>Ireland – national / online</v>
      </c>
      <c r="L114" s="29" t="str">
        <f>'Resources &amp; Toolkits'!M63</f>
        <v>No</v>
      </c>
      <c r="M114" s="29" t="str">
        <f>'Resources &amp; Toolkits'!N63</f>
        <v>No</v>
      </c>
      <c r="N114" s="29" t="str">
        <f>'Resources &amp; Toolkits'!O63</f>
        <v>Yes</v>
      </c>
      <c r="O114" s="29" t="str">
        <f>'Resources &amp; Toolkits'!P63</f>
        <v>No</v>
      </c>
      <c r="P114" s="29" t="s">
        <v>37</v>
      </c>
      <c r="Q114" s="29" t="s">
        <v>1216</v>
      </c>
      <c r="R114" s="29" t="str">
        <f>'Resources &amp; Toolkits'!J63</f>
        <v>Implicit</v>
      </c>
      <c r="S114" s="29" t="str">
        <f t="shared" si="31"/>
        <v>No</v>
      </c>
      <c r="T114" s="29" t="str">
        <f t="shared" si="19"/>
        <v>Yes</v>
      </c>
      <c r="U114" s="29" t="str">
        <f>'Resources &amp; Toolkits'!L63</f>
        <v>Junior Cycle; Teacher CPD / Professional Learning</v>
      </c>
      <c r="V114" s="29" t="str">
        <f t="shared" si="17"/>
        <v>No</v>
      </c>
      <c r="W114" s="29" t="str">
        <f t="shared" si="33"/>
        <v>Online</v>
      </c>
      <c r="X114" s="29" t="str">
        <f>'Resources &amp; Toolkits'!T63</f>
        <v>Active</v>
      </c>
      <c r="Y114" s="29" t="str">
        <f>'Resources &amp; Toolkits'!S63</f>
        <v>Official website verified</v>
      </c>
      <c r="Z114" s="29" t="str">
        <f>'Resources &amp; Toolkits'!R63</f>
        <v>Official Website</v>
      </c>
      <c r="AA114" s="29" t="s">
        <v>1614</v>
      </c>
      <c r="AB114" s="29" t="s">
        <v>38</v>
      </c>
      <c r="AC114" s="29" t="s">
        <v>186</v>
      </c>
      <c r="AD114" s="30">
        <f>'Resources &amp; Toolkits'!U63</f>
        <v>46232</v>
      </c>
      <c r="AE114" s="29" t="str">
        <f t="shared" si="20"/>
        <v>Yes</v>
      </c>
      <c r="AF114" s="29" t="str">
        <f t="shared" si="21"/>
        <v>Yes</v>
      </c>
      <c r="AG114" s="29" t="str">
        <f t="shared" si="22"/>
        <v>Yes</v>
      </c>
      <c r="AH114" s="29" t="str">
        <f t="shared" si="23"/>
        <v>No</v>
      </c>
      <c r="AI114" s="29" t="str">
        <f t="shared" si="24"/>
        <v>No</v>
      </c>
      <c r="AJ114" s="29" t="str">
        <f t="shared" si="25"/>
        <v>Yes</v>
      </c>
      <c r="AK114" s="29" t="str">
        <f t="shared" si="26"/>
        <v>Yes</v>
      </c>
      <c r="AL114" s="29" t="str">
        <f t="shared" si="27"/>
        <v>No</v>
      </c>
      <c r="AM114" s="29" t="str">
        <f t="shared" si="28"/>
        <v>Yes</v>
      </c>
      <c r="AN114" s="29" t="s">
        <v>1755</v>
      </c>
      <c r="AO114" s="11"/>
      <c r="AP114" s="25"/>
      <c r="AQ114" s="25"/>
      <c r="AR114" s="11"/>
      <c r="AS114" s="11"/>
      <c r="AT114" s="11"/>
      <c r="AU114" s="11"/>
      <c r="AV114" s="11"/>
      <c r="AW114" s="11"/>
      <c r="AX114" s="11"/>
      <c r="AY114" s="11"/>
    </row>
    <row r="115" spans="1:51" s="10" customFormat="1" ht="63" customHeight="1" x14ac:dyDescent="0.2">
      <c r="A115" s="28" t="str">
        <f>'Resources &amp; Toolkits'!B64</f>
        <v>Curious Minds and ESERO Framework for Inquiry</v>
      </c>
      <c r="B115" s="29" t="s">
        <v>1774</v>
      </c>
      <c r="C115" s="29" t="s">
        <v>1687</v>
      </c>
      <c r="D115" s="29" t="s">
        <v>1688</v>
      </c>
      <c r="E115" s="29" t="str">
        <f>'Resources &amp; Toolkits'!C64</f>
        <v>Research Ireland – Curious Minds / ESERO Ireland</v>
      </c>
      <c r="F115" s="29" t="s">
        <v>1629</v>
      </c>
      <c r="G115" s="29" t="s">
        <v>1610</v>
      </c>
      <c r="H115" s="29" t="s">
        <v>1611</v>
      </c>
      <c r="I115" s="29" t="s">
        <v>1612</v>
      </c>
      <c r="J115" s="29" t="s">
        <v>1623</v>
      </c>
      <c r="K115" s="29" t="str">
        <f>'Resources &amp; Toolkits'!G64</f>
        <v>Ireland – national / online</v>
      </c>
      <c r="L115" s="29" t="str">
        <f>'Resources &amp; Toolkits'!M64</f>
        <v>No</v>
      </c>
      <c r="M115" s="29" t="str">
        <f>'Resources &amp; Toolkits'!N64</f>
        <v>Yes</v>
      </c>
      <c r="N115" s="29" t="str">
        <f>'Resources &amp; Toolkits'!O64</f>
        <v>No</v>
      </c>
      <c r="O115" s="29" t="str">
        <f>'Resources &amp; Toolkits'!P64</f>
        <v>No</v>
      </c>
      <c r="P115" s="29" t="s">
        <v>37</v>
      </c>
      <c r="Q115" s="29" t="s">
        <v>1216</v>
      </c>
      <c r="R115" s="29" t="str">
        <f>'Resources &amp; Toolkits'!J64</f>
        <v>Adjacent</v>
      </c>
      <c r="S115" s="29" t="str">
        <f t="shared" si="31"/>
        <v>No</v>
      </c>
      <c r="T115" s="29" t="str">
        <f t="shared" si="19"/>
        <v>Yes</v>
      </c>
      <c r="U115" s="29" t="str">
        <f>'Resources &amp; Toolkits'!L64</f>
        <v>Primary Curriculum; Primary SESE; Teacher CPD / Professional Learning</v>
      </c>
      <c r="V115" s="29" t="str">
        <f t="shared" si="17"/>
        <v>No</v>
      </c>
      <c r="W115" s="29" t="str">
        <f t="shared" si="33"/>
        <v>Online</v>
      </c>
      <c r="X115" s="29" t="str">
        <f>'Resources &amp; Toolkits'!T64</f>
        <v>Active</v>
      </c>
      <c r="Y115" s="29" t="str">
        <f>'Resources &amp; Toolkits'!S64</f>
        <v>Official website verified</v>
      </c>
      <c r="Z115" s="29" t="str">
        <f>'Resources &amp; Toolkits'!R64</f>
        <v>Official Website</v>
      </c>
      <c r="AA115" s="29" t="s">
        <v>1614</v>
      </c>
      <c r="AB115" s="29" t="s">
        <v>1630</v>
      </c>
      <c r="AC115" s="29" t="s">
        <v>186</v>
      </c>
      <c r="AD115" s="30">
        <f>'Resources &amp; Toolkits'!U64</f>
        <v>46232</v>
      </c>
      <c r="AE115" s="29" t="str">
        <f t="shared" si="20"/>
        <v>Yes</v>
      </c>
      <c r="AF115" s="29" t="str">
        <f t="shared" si="21"/>
        <v>Yes</v>
      </c>
      <c r="AG115" s="29" t="str">
        <f t="shared" si="22"/>
        <v>Yes</v>
      </c>
      <c r="AH115" s="29" t="str">
        <f t="shared" si="23"/>
        <v>No</v>
      </c>
      <c r="AI115" s="29" t="str">
        <f t="shared" si="24"/>
        <v>No</v>
      </c>
      <c r="AJ115" s="29" t="str">
        <f t="shared" si="25"/>
        <v>Yes</v>
      </c>
      <c r="AK115" s="29" t="str">
        <f t="shared" si="26"/>
        <v>Yes</v>
      </c>
      <c r="AL115" s="29" t="str">
        <f t="shared" si="27"/>
        <v>No</v>
      </c>
      <c r="AM115" s="29" t="str">
        <f t="shared" si="28"/>
        <v>No</v>
      </c>
      <c r="AN115" s="29"/>
      <c r="AO115" s="11"/>
      <c r="AP115" s="25"/>
      <c r="AQ115" s="25"/>
      <c r="AR115" s="11"/>
      <c r="AS115" s="11"/>
      <c r="AT115" s="11"/>
      <c r="AU115" s="11"/>
      <c r="AV115" s="11"/>
      <c r="AW115" s="11"/>
      <c r="AX115" s="11"/>
      <c r="AY115" s="11"/>
    </row>
    <row r="116" spans="1:51" s="10" customFormat="1" ht="63" customHeight="1" x14ac:dyDescent="0.2">
      <c r="A116" s="28" t="str">
        <f>'Resources &amp; Toolkits'!B65</f>
        <v>ISSN ESD CPD Schedule</v>
      </c>
      <c r="B116" s="29" t="s">
        <v>1775</v>
      </c>
      <c r="C116" s="29" t="s">
        <v>1687</v>
      </c>
      <c r="D116" s="29" t="s">
        <v>1688</v>
      </c>
      <c r="E116" s="29" t="str">
        <f>'Resources &amp; Toolkits'!C65</f>
        <v>Irish Schools Sustainability Network / Education Support Centres Ireland</v>
      </c>
      <c r="F116" s="29" t="s">
        <v>1629</v>
      </c>
      <c r="G116" s="29" t="s">
        <v>1692</v>
      </c>
      <c r="H116" s="29" t="s">
        <v>1611</v>
      </c>
      <c r="I116" s="29" t="s">
        <v>1744</v>
      </c>
      <c r="J116" s="29" t="s">
        <v>1623</v>
      </c>
      <c r="K116" s="29" t="str">
        <f>'Resources &amp; Toolkits'!G65</f>
        <v>Ireland – national / primarily online</v>
      </c>
      <c r="L116" s="29" t="str">
        <f>'Resources &amp; Toolkits'!M65</f>
        <v>No</v>
      </c>
      <c r="M116" s="29" t="str">
        <f>'Resources &amp; Toolkits'!N65</f>
        <v>Yes</v>
      </c>
      <c r="N116" s="29" t="str">
        <f>'Resources &amp; Toolkits'!O65</f>
        <v>Yes</v>
      </c>
      <c r="O116" s="29" t="str">
        <f>'Resources &amp; Toolkits'!P65</f>
        <v>No</v>
      </c>
      <c r="P116" s="29" t="s">
        <v>37</v>
      </c>
      <c r="Q116" s="29" t="s">
        <v>1216</v>
      </c>
      <c r="R116" s="29" t="str">
        <f>'Resources &amp; Toolkits'!J65</f>
        <v>Adjacent</v>
      </c>
      <c r="S116" s="29" t="str">
        <f t="shared" si="31"/>
        <v>No</v>
      </c>
      <c r="T116" s="29" t="str">
        <f t="shared" si="19"/>
        <v>Yes</v>
      </c>
      <c r="U116" s="29" t="str">
        <f>'Resources &amp; Toolkits'!L65</f>
        <v>Primary Curriculum; Primary SESE; Junior Cycle; Transition Year; Teacher CPD / Professional Learning</v>
      </c>
      <c r="V116" s="29" t="str">
        <f t="shared" si="17"/>
        <v>No</v>
      </c>
      <c r="W116" s="29" t="str">
        <f t="shared" si="33"/>
        <v>Online</v>
      </c>
      <c r="X116" s="29" t="str">
        <f>'Resources &amp; Toolkits'!T65</f>
        <v>Seasonal</v>
      </c>
      <c r="Y116" s="29" t="str">
        <f>'Resources &amp; Toolkits'!S65</f>
        <v>Official website verified</v>
      </c>
      <c r="Z116" s="29" t="str">
        <f>'Resources &amp; Toolkits'!R65</f>
        <v>Official Website</v>
      </c>
      <c r="AA116" s="29" t="s">
        <v>1614</v>
      </c>
      <c r="AB116" s="29" t="s">
        <v>1630</v>
      </c>
      <c r="AC116" s="29" t="s">
        <v>186</v>
      </c>
      <c r="AD116" s="30">
        <f>'Resources &amp; Toolkits'!U65</f>
        <v>46232</v>
      </c>
      <c r="AE116" s="29" t="str">
        <f t="shared" si="20"/>
        <v>Yes</v>
      </c>
      <c r="AF116" s="29" t="str">
        <f t="shared" si="21"/>
        <v>Yes</v>
      </c>
      <c r="AG116" s="29" t="str">
        <f t="shared" si="22"/>
        <v>Not applicable</v>
      </c>
      <c r="AH116" s="29" t="str">
        <f t="shared" si="23"/>
        <v>Not applicable</v>
      </c>
      <c r="AI116" s="29" t="str">
        <f t="shared" si="24"/>
        <v>No</v>
      </c>
      <c r="AJ116" s="29" t="str">
        <f t="shared" si="25"/>
        <v>Yes</v>
      </c>
      <c r="AK116" s="29" t="str">
        <f t="shared" si="26"/>
        <v>Yes</v>
      </c>
      <c r="AL116" s="29" t="str">
        <f t="shared" si="27"/>
        <v>No</v>
      </c>
      <c r="AM116" s="29" t="str">
        <f t="shared" si="28"/>
        <v>No</v>
      </c>
      <c r="AN116" s="29" t="s">
        <v>1776</v>
      </c>
      <c r="AO116" s="11"/>
      <c r="AP116" s="25"/>
      <c r="AQ116" s="25"/>
      <c r="AR116" s="11"/>
      <c r="AS116" s="11"/>
      <c r="AT116" s="11"/>
      <c r="AU116" s="11"/>
      <c r="AV116" s="11"/>
      <c r="AW116" s="11"/>
      <c r="AX116" s="11"/>
      <c r="AY116" s="11"/>
    </row>
    <row r="117" spans="1:51" s="10" customFormat="1" ht="63" customHeight="1" x14ac:dyDescent="0.2">
      <c r="A117" s="28" t="str">
        <f>'Projects &amp; Initiatives'!B2</f>
        <v>RuralBioUp</v>
      </c>
      <c r="B117" s="29" t="s">
        <v>1777</v>
      </c>
      <c r="C117" s="29" t="s">
        <v>1778</v>
      </c>
      <c r="D117" s="29" t="s">
        <v>1779</v>
      </c>
      <c r="E117" s="29" t="str">
        <f>'Projects &amp; Initiatives'!C2</f>
        <v>Irish Bioeconomy Foundation</v>
      </c>
      <c r="F117" s="29" t="s">
        <v>1621</v>
      </c>
      <c r="G117" s="29" t="s">
        <v>1692</v>
      </c>
      <c r="H117" s="29" t="s">
        <v>1611</v>
      </c>
      <c r="I117" s="29" t="s">
        <v>1744</v>
      </c>
      <c r="J117" s="29" t="s">
        <v>1619</v>
      </c>
      <c r="K117" s="29" t="str">
        <f>'Projects &amp; Initiatives'!G2</f>
        <v>Ireland/EU</v>
      </c>
      <c r="L117" s="29" t="str">
        <f>'Projects &amp; Initiatives'!U2</f>
        <v>No</v>
      </c>
      <c r="M117" s="29" t="str">
        <f>'Projects &amp; Initiatives'!V2</f>
        <v>No</v>
      </c>
      <c r="N117" s="29" t="str">
        <f>'Projects &amp; Initiatives'!W2</f>
        <v>No</v>
      </c>
      <c r="O117" s="29" t="str">
        <f>'Projects &amp; Initiatives'!X2</f>
        <v>No</v>
      </c>
      <c r="P117" s="29" t="s">
        <v>36</v>
      </c>
      <c r="Q117" s="29" t="s">
        <v>907</v>
      </c>
      <c r="R117" s="29" t="str">
        <f>'Projects &amp; Initiatives'!M2</f>
        <v>Explicit</v>
      </c>
      <c r="S117" s="29" t="str">
        <f>'Projects &amp; Initiatives'!N2</f>
        <v>No</v>
      </c>
      <c r="T117" s="29" t="str">
        <f t="shared" si="19"/>
        <v>Yes</v>
      </c>
      <c r="U117" s="29" t="str">
        <f>'Projects &amp; Initiatives'!P2</f>
        <v>Non-formal / Informal Education</v>
      </c>
      <c r="V117" s="29" t="str">
        <f>'Projects &amp; Initiatives'!R2</f>
        <v>No</v>
      </c>
      <c r="W117" s="29" t="str">
        <f>'Projects &amp; Initiatives'!I2</f>
        <v>Unknown</v>
      </c>
      <c r="X117" s="29" t="str">
        <f>'Projects &amp; Initiatives'!AB2</f>
        <v>Active</v>
      </c>
      <c r="Y117" s="29" t="str">
        <f>'Projects &amp; Initiatives'!AA2</f>
        <v>Official website verified</v>
      </c>
      <c r="Z117" s="29" t="str">
        <f>'Projects &amp; Initiatives'!Z2</f>
        <v>Official Website</v>
      </c>
      <c r="AA117" s="25" t="s">
        <v>1614</v>
      </c>
      <c r="AB117" s="25" t="s">
        <v>38</v>
      </c>
      <c r="AC117" s="25" t="s">
        <v>1113</v>
      </c>
      <c r="AD117" s="30">
        <f>'Projects &amp; Initiatives'!AC2</f>
        <v>46232</v>
      </c>
      <c r="AE117" s="29" t="str">
        <f t="shared" si="20"/>
        <v>Yes</v>
      </c>
      <c r="AF117" s="29" t="str">
        <f t="shared" si="21"/>
        <v>Yes</v>
      </c>
      <c r="AG117" s="29" t="str">
        <f t="shared" si="22"/>
        <v>Not applicable</v>
      </c>
      <c r="AH117" s="29" t="str">
        <f t="shared" si="23"/>
        <v>Not applicable</v>
      </c>
      <c r="AI117" s="29" t="str">
        <f t="shared" si="24"/>
        <v>No</v>
      </c>
      <c r="AJ117" s="29" t="str">
        <f t="shared" si="25"/>
        <v>Yes</v>
      </c>
      <c r="AK117" s="29" t="str">
        <f t="shared" si="26"/>
        <v>No</v>
      </c>
      <c r="AL117" s="29" t="str">
        <f t="shared" si="27"/>
        <v>Yes</v>
      </c>
      <c r="AM117" s="29" t="str">
        <f t="shared" si="28"/>
        <v>No</v>
      </c>
      <c r="AN117" s="29" t="s">
        <v>1780</v>
      </c>
      <c r="AO117" s="11"/>
      <c r="AP117" s="25"/>
      <c r="AQ117" s="25"/>
      <c r="AR117" s="11"/>
      <c r="AS117" s="11"/>
      <c r="AT117" s="11"/>
      <c r="AU117" s="11"/>
      <c r="AV117" s="11"/>
      <c r="AW117" s="11"/>
      <c r="AX117" s="11"/>
      <c r="AY117" s="11"/>
    </row>
    <row r="118" spans="1:51" s="10" customFormat="1" ht="63" customHeight="1" x14ac:dyDescent="0.2">
      <c r="A118" s="28" t="str">
        <f>'Projects &amp; Initiatives'!B3</f>
        <v>All Island Biomap</v>
      </c>
      <c r="B118" s="29" t="s">
        <v>1781</v>
      </c>
      <c r="C118" s="29" t="s">
        <v>1778</v>
      </c>
      <c r="D118" s="29" t="s">
        <v>1779</v>
      </c>
      <c r="E118" s="29" t="str">
        <f>'Projects &amp; Initiatives'!C3</f>
        <v>Irish Bioeconomy Foundation</v>
      </c>
      <c r="F118" s="29" t="s">
        <v>1621</v>
      </c>
      <c r="G118" s="29" t="s">
        <v>1692</v>
      </c>
      <c r="H118" s="29" t="s">
        <v>1611</v>
      </c>
      <c r="I118" s="29" t="s">
        <v>1782</v>
      </c>
      <c r="J118" s="29" t="s">
        <v>1783</v>
      </c>
      <c r="K118" s="29" t="str">
        <f>'Projects &amp; Initiatives'!G3</f>
        <v>All-island Ireland</v>
      </c>
      <c r="L118" s="29" t="str">
        <f>'Projects &amp; Initiatives'!U3</f>
        <v>No</v>
      </c>
      <c r="M118" s="29" t="str">
        <f>'Projects &amp; Initiatives'!V3</f>
        <v>No</v>
      </c>
      <c r="N118" s="29" t="str">
        <f>'Projects &amp; Initiatives'!W3</f>
        <v>No</v>
      </c>
      <c r="O118" s="29" t="str">
        <f>'Projects &amp; Initiatives'!X3</f>
        <v>No</v>
      </c>
      <c r="P118" s="29" t="s">
        <v>36</v>
      </c>
      <c r="Q118" s="29" t="s">
        <v>907</v>
      </c>
      <c r="R118" s="29" t="str">
        <f>'Projects &amp; Initiatives'!M3</f>
        <v>Explicit</v>
      </c>
      <c r="S118" s="29" t="str">
        <f>'Projects &amp; Initiatives'!N3</f>
        <v>No</v>
      </c>
      <c r="T118" s="29" t="str">
        <f t="shared" si="19"/>
        <v>Yes</v>
      </c>
      <c r="U118" s="29" t="str">
        <f>'Projects &amp; Initiatives'!P3</f>
        <v>Non-formal / Informal Education</v>
      </c>
      <c r="V118" s="29" t="str">
        <f>'Projects &amp; Initiatives'!R3</f>
        <v>No</v>
      </c>
      <c r="W118" s="29" t="str">
        <f>'Projects &amp; Initiatives'!I3</f>
        <v>Unknown</v>
      </c>
      <c r="X118" s="29" t="str">
        <f>'Projects &amp; Initiatives'!AB3</f>
        <v>Active</v>
      </c>
      <c r="Y118" s="29" t="str">
        <f>'Projects &amp; Initiatives'!AA3</f>
        <v>Needs clarification</v>
      </c>
      <c r="Z118" s="29" t="str">
        <f>'Projects &amp; Initiatives'!Z3</f>
        <v>Email</v>
      </c>
      <c r="AA118" s="25" t="s">
        <v>1668</v>
      </c>
      <c r="AB118" s="25" t="s">
        <v>53</v>
      </c>
      <c r="AC118" s="25" t="s">
        <v>1113</v>
      </c>
      <c r="AD118" s="30">
        <f>'Projects &amp; Initiatives'!AC3</f>
        <v>46232</v>
      </c>
      <c r="AE118" s="29" t="str">
        <f t="shared" si="20"/>
        <v>Yes</v>
      </c>
      <c r="AF118" s="29" t="str">
        <f t="shared" si="21"/>
        <v>No</v>
      </c>
      <c r="AG118" s="29" t="str">
        <f t="shared" si="22"/>
        <v>Not applicable</v>
      </c>
      <c r="AH118" s="29" t="str">
        <f t="shared" si="23"/>
        <v>Not applicable</v>
      </c>
      <c r="AI118" s="29" t="str">
        <f t="shared" si="24"/>
        <v>No</v>
      </c>
      <c r="AJ118" s="29" t="str">
        <f t="shared" si="25"/>
        <v>Yes</v>
      </c>
      <c r="AK118" s="29" t="str">
        <f t="shared" si="26"/>
        <v>No</v>
      </c>
      <c r="AL118" s="29" t="str">
        <f t="shared" si="27"/>
        <v>Yes</v>
      </c>
      <c r="AM118" s="29" t="str">
        <f t="shared" si="28"/>
        <v>No</v>
      </c>
      <c r="AN118" s="29" t="s">
        <v>1784</v>
      </c>
      <c r="AO118" s="11"/>
      <c r="AP118" s="25"/>
      <c r="AQ118" s="25"/>
      <c r="AR118" s="11"/>
      <c r="AS118" s="11"/>
      <c r="AT118" s="11"/>
      <c r="AU118" s="11"/>
      <c r="AV118" s="11"/>
      <c r="AW118" s="11"/>
      <c r="AX118" s="11"/>
      <c r="AY118" s="11"/>
    </row>
    <row r="119" spans="1:51" s="10" customFormat="1" ht="63" customHeight="1" x14ac:dyDescent="0.2">
      <c r="A119" s="28" t="str">
        <f>'Projects &amp; Initiatives'!B4</f>
        <v>ICT-BIOCHAIN</v>
      </c>
      <c r="B119" s="29" t="s">
        <v>1785</v>
      </c>
      <c r="C119" s="29" t="s">
        <v>1778</v>
      </c>
      <c r="D119" s="29" t="s">
        <v>1779</v>
      </c>
      <c r="E119" s="29" t="str">
        <f>'Projects &amp; Initiatives'!C4</f>
        <v>Irish Bioeconomy Foundation (Irish participation); EU project consortium</v>
      </c>
      <c r="F119" s="29" t="s">
        <v>1621</v>
      </c>
      <c r="G119" s="29" t="s">
        <v>1692</v>
      </c>
      <c r="H119" s="29" t="s">
        <v>1611</v>
      </c>
      <c r="I119" s="29" t="s">
        <v>1782</v>
      </c>
      <c r="J119" s="29" t="s">
        <v>1619</v>
      </c>
      <c r="K119" s="29" t="str">
        <f>'Projects &amp; Initiatives'!G4</f>
        <v>Ireland/EU</v>
      </c>
      <c r="L119" s="29" t="str">
        <f>'Projects &amp; Initiatives'!U4</f>
        <v>No</v>
      </c>
      <c r="M119" s="29" t="str">
        <f>'Projects &amp; Initiatives'!V4</f>
        <v>No</v>
      </c>
      <c r="N119" s="29" t="str">
        <f>'Projects &amp; Initiatives'!W4</f>
        <v>No</v>
      </c>
      <c r="O119" s="29" t="str">
        <f>'Projects &amp; Initiatives'!X4</f>
        <v>No</v>
      </c>
      <c r="P119" s="29" t="s">
        <v>36</v>
      </c>
      <c r="Q119" s="29" t="s">
        <v>907</v>
      </c>
      <c r="R119" s="29" t="str">
        <f>'Projects &amp; Initiatives'!M4</f>
        <v>Explicit</v>
      </c>
      <c r="S119" s="29" t="str">
        <f>'Projects &amp; Initiatives'!N4</f>
        <v>Yes</v>
      </c>
      <c r="T119" s="29" t="str">
        <f t="shared" si="19"/>
        <v>Yes</v>
      </c>
      <c r="U119" s="29" t="str">
        <f>'Projects &amp; Initiatives'!P4</f>
        <v>Non-formal / Informal Education</v>
      </c>
      <c r="V119" s="29" t="str">
        <f>'Projects &amp; Initiatives'!R4</f>
        <v>No</v>
      </c>
      <c r="W119" s="29" t="str">
        <f>'Projects &amp; Initiatives'!I4</f>
        <v>Blended</v>
      </c>
      <c r="X119" s="29" t="str">
        <f>'Projects &amp; Initiatives'!AB4</f>
        <v>Completed</v>
      </c>
      <c r="Y119" s="29" t="str">
        <f>'Projects &amp; Initiatives'!AA4</f>
        <v>Official website verified</v>
      </c>
      <c r="Z119" s="29" t="str">
        <f>'Projects &amp; Initiatives'!Z4</f>
        <v>Official Website</v>
      </c>
      <c r="AA119" s="25" t="s">
        <v>1614</v>
      </c>
      <c r="AB119" s="25" t="s">
        <v>38</v>
      </c>
      <c r="AC119" s="25" t="s">
        <v>1113</v>
      </c>
      <c r="AD119" s="30">
        <f>'Projects &amp; Initiatives'!AC4</f>
        <v>46232</v>
      </c>
      <c r="AE119" s="29" t="str">
        <f t="shared" si="20"/>
        <v>No</v>
      </c>
      <c r="AF119" s="29" t="str">
        <f t="shared" si="21"/>
        <v>Yes</v>
      </c>
      <c r="AG119" s="29" t="str">
        <f t="shared" si="22"/>
        <v>Not applicable</v>
      </c>
      <c r="AH119" s="29" t="str">
        <f t="shared" si="23"/>
        <v>Not applicable</v>
      </c>
      <c r="AI119" s="29" t="str">
        <f t="shared" si="24"/>
        <v>No</v>
      </c>
      <c r="AJ119" s="29" t="str">
        <f t="shared" si="25"/>
        <v>Yes</v>
      </c>
      <c r="AK119" s="29" t="str">
        <f t="shared" si="26"/>
        <v>Yes</v>
      </c>
      <c r="AL119" s="29" t="str">
        <f t="shared" si="27"/>
        <v>Yes</v>
      </c>
      <c r="AM119" s="29" t="str">
        <f t="shared" si="28"/>
        <v>No</v>
      </c>
      <c r="AN119" s="29" t="s">
        <v>1786</v>
      </c>
      <c r="AO119" s="11"/>
      <c r="AP119" s="25"/>
      <c r="AQ119" s="25"/>
      <c r="AR119" s="11"/>
      <c r="AS119" s="11"/>
      <c r="AT119" s="11"/>
      <c r="AU119" s="11"/>
      <c r="AV119" s="11"/>
      <c r="AW119" s="11"/>
      <c r="AX119" s="11"/>
      <c r="AY119" s="11"/>
    </row>
    <row r="120" spans="1:51" s="10" customFormat="1" ht="63" customHeight="1" x14ac:dyDescent="0.2">
      <c r="A120" s="28" t="str">
        <f>'Projects &amp; Initiatives'!B5</f>
        <v>MPowerBIO</v>
      </c>
      <c r="B120" s="29" t="s">
        <v>1787</v>
      </c>
      <c r="C120" s="29" t="s">
        <v>1778</v>
      </c>
      <c r="D120" s="29" t="s">
        <v>1779</v>
      </c>
      <c r="E120" s="29" t="str">
        <f>'Projects &amp; Initiatives'!C5</f>
        <v>Irish Bioeconomy Foundation</v>
      </c>
      <c r="F120" s="29" t="s">
        <v>1621</v>
      </c>
      <c r="G120" s="29" t="s">
        <v>1692</v>
      </c>
      <c r="H120" s="29" t="s">
        <v>1611</v>
      </c>
      <c r="I120" s="29" t="s">
        <v>1744</v>
      </c>
      <c r="J120" s="29" t="s">
        <v>1619</v>
      </c>
      <c r="K120" s="29" t="str">
        <f>'Projects &amp; Initiatives'!G5</f>
        <v>Ireland/EU</v>
      </c>
      <c r="L120" s="29" t="str">
        <f>'Projects &amp; Initiatives'!U5</f>
        <v>No</v>
      </c>
      <c r="M120" s="29" t="str">
        <f>'Projects &amp; Initiatives'!V5</f>
        <v>No</v>
      </c>
      <c r="N120" s="29" t="str">
        <f>'Projects &amp; Initiatives'!W5</f>
        <v>No</v>
      </c>
      <c r="O120" s="29" t="str">
        <f>'Projects &amp; Initiatives'!X5</f>
        <v>No</v>
      </c>
      <c r="P120" s="29" t="s">
        <v>36</v>
      </c>
      <c r="Q120" s="29" t="s">
        <v>907</v>
      </c>
      <c r="R120" s="29" t="str">
        <f>'Projects &amp; Initiatives'!M5</f>
        <v>Explicit</v>
      </c>
      <c r="S120" s="29" t="str">
        <f>'Projects &amp; Initiatives'!N5</f>
        <v>No</v>
      </c>
      <c r="T120" s="29" t="str">
        <f t="shared" si="19"/>
        <v>Yes</v>
      </c>
      <c r="U120" s="29" t="str">
        <f>'Projects &amp; Initiatives'!P5</f>
        <v>Non-formal / Informal Education</v>
      </c>
      <c r="V120" s="29" t="str">
        <f>'Projects &amp; Initiatives'!R5</f>
        <v>No</v>
      </c>
      <c r="W120" s="29" t="str">
        <f>'Projects &amp; Initiatives'!I5</f>
        <v>Online</v>
      </c>
      <c r="X120" s="29" t="str">
        <f>'Projects &amp; Initiatives'!AB5</f>
        <v>Completed</v>
      </c>
      <c r="Y120" s="29" t="str">
        <f>'Projects &amp; Initiatives'!AA5</f>
        <v>Official website verified</v>
      </c>
      <c r="Z120" s="29" t="str">
        <f>'Projects &amp; Initiatives'!Z5</f>
        <v>Official Website</v>
      </c>
      <c r="AA120" s="25" t="s">
        <v>1614</v>
      </c>
      <c r="AB120" s="25" t="s">
        <v>38</v>
      </c>
      <c r="AC120" s="25" t="s">
        <v>1113</v>
      </c>
      <c r="AD120" s="30">
        <f>'Projects &amp; Initiatives'!AC5</f>
        <v>46232</v>
      </c>
      <c r="AE120" s="29" t="str">
        <f t="shared" si="20"/>
        <v>No</v>
      </c>
      <c r="AF120" s="29" t="str">
        <f t="shared" si="21"/>
        <v>Yes</v>
      </c>
      <c r="AG120" s="29" t="str">
        <f t="shared" si="22"/>
        <v>Not applicable</v>
      </c>
      <c r="AH120" s="29" t="str">
        <f t="shared" si="23"/>
        <v>Not applicable</v>
      </c>
      <c r="AI120" s="29" t="str">
        <f t="shared" si="24"/>
        <v>No</v>
      </c>
      <c r="AJ120" s="29" t="str">
        <f t="shared" si="25"/>
        <v>Yes</v>
      </c>
      <c r="AK120" s="29" t="str">
        <f t="shared" si="26"/>
        <v>Yes</v>
      </c>
      <c r="AL120" s="29" t="str">
        <f t="shared" si="27"/>
        <v>Yes</v>
      </c>
      <c r="AM120" s="29" t="str">
        <f t="shared" si="28"/>
        <v>No</v>
      </c>
      <c r="AN120" s="29" t="s">
        <v>1788</v>
      </c>
      <c r="AO120" s="11"/>
      <c r="AP120" s="25"/>
      <c r="AQ120" s="25"/>
      <c r="AR120" s="11"/>
      <c r="AS120" s="11"/>
      <c r="AT120" s="11"/>
      <c r="AU120" s="11"/>
      <c r="AV120" s="11"/>
      <c r="AW120" s="11"/>
      <c r="AX120" s="11"/>
      <c r="AY120" s="11"/>
    </row>
    <row r="121" spans="1:51" s="10" customFormat="1" ht="63" customHeight="1" x14ac:dyDescent="0.2">
      <c r="A121" s="28" t="str">
        <f>'Projects &amp; Initiatives'!B6</f>
        <v>BioeconomyVentures</v>
      </c>
      <c r="B121" s="29" t="s">
        <v>1789</v>
      </c>
      <c r="C121" s="29" t="s">
        <v>1778</v>
      </c>
      <c r="D121" s="29" t="s">
        <v>1779</v>
      </c>
      <c r="E121" s="29" t="str">
        <f>'Projects &amp; Initiatives'!C6</f>
        <v>Irish Bioeconomy Foundation</v>
      </c>
      <c r="F121" s="29" t="s">
        <v>1621</v>
      </c>
      <c r="G121" s="29" t="s">
        <v>1692</v>
      </c>
      <c r="H121" s="29" t="s">
        <v>1611</v>
      </c>
      <c r="I121" s="29" t="s">
        <v>1744</v>
      </c>
      <c r="J121" s="29" t="s">
        <v>1619</v>
      </c>
      <c r="K121" s="29" t="str">
        <f>'Projects &amp; Initiatives'!G6</f>
        <v>Ireland/EU</v>
      </c>
      <c r="L121" s="29" t="str">
        <f>'Projects &amp; Initiatives'!U6</f>
        <v>No</v>
      </c>
      <c r="M121" s="29" t="str">
        <f>'Projects &amp; Initiatives'!V6</f>
        <v>No</v>
      </c>
      <c r="N121" s="29" t="str">
        <f>'Projects &amp; Initiatives'!W6</f>
        <v>No</v>
      </c>
      <c r="O121" s="29" t="str">
        <f>'Projects &amp; Initiatives'!X6</f>
        <v>No</v>
      </c>
      <c r="P121" s="29" t="s">
        <v>36</v>
      </c>
      <c r="Q121" s="29" t="s">
        <v>907</v>
      </c>
      <c r="R121" s="29" t="str">
        <f>'Projects &amp; Initiatives'!M6</f>
        <v>Explicit</v>
      </c>
      <c r="S121" s="29" t="str">
        <f>'Projects &amp; Initiatives'!N6</f>
        <v>No</v>
      </c>
      <c r="T121" s="29" t="str">
        <f t="shared" si="19"/>
        <v>Yes</v>
      </c>
      <c r="U121" s="29" t="str">
        <f>'Projects &amp; Initiatives'!P6</f>
        <v>Non-formal / Informal Education</v>
      </c>
      <c r="V121" s="29" t="str">
        <f>'Projects &amp; Initiatives'!R6</f>
        <v>No</v>
      </c>
      <c r="W121" s="29" t="str">
        <f>'Projects &amp; Initiatives'!I6</f>
        <v>Unknown</v>
      </c>
      <c r="X121" s="29" t="str">
        <f>'Projects &amp; Initiatives'!AB6</f>
        <v>Completed</v>
      </c>
      <c r="Y121" s="29" t="str">
        <f>'Projects &amp; Initiatives'!AA6</f>
        <v>Official website verified</v>
      </c>
      <c r="Z121" s="29" t="str">
        <f>'Projects &amp; Initiatives'!Z6</f>
        <v>Official Website</v>
      </c>
      <c r="AA121" s="25" t="s">
        <v>1614</v>
      </c>
      <c r="AB121" s="25" t="s">
        <v>38</v>
      </c>
      <c r="AC121" s="25" t="s">
        <v>1113</v>
      </c>
      <c r="AD121" s="30">
        <f>'Projects &amp; Initiatives'!AC6</f>
        <v>46232</v>
      </c>
      <c r="AE121" s="29" t="str">
        <f t="shared" si="20"/>
        <v>No</v>
      </c>
      <c r="AF121" s="29" t="str">
        <f t="shared" si="21"/>
        <v>Yes</v>
      </c>
      <c r="AG121" s="29" t="str">
        <f t="shared" si="22"/>
        <v>Not applicable</v>
      </c>
      <c r="AH121" s="29" t="str">
        <f t="shared" si="23"/>
        <v>Not applicable</v>
      </c>
      <c r="AI121" s="29" t="str">
        <f t="shared" si="24"/>
        <v>No</v>
      </c>
      <c r="AJ121" s="29" t="str">
        <f t="shared" si="25"/>
        <v>Yes</v>
      </c>
      <c r="AK121" s="29" t="str">
        <f t="shared" si="26"/>
        <v>No</v>
      </c>
      <c r="AL121" s="29" t="str">
        <f t="shared" si="27"/>
        <v>Yes</v>
      </c>
      <c r="AM121" s="29" t="str">
        <f t="shared" si="28"/>
        <v>No</v>
      </c>
      <c r="AN121" s="29" t="s">
        <v>1790</v>
      </c>
      <c r="AO121" s="11"/>
      <c r="AP121" s="25"/>
      <c r="AQ121" s="25"/>
      <c r="AR121" s="11"/>
      <c r="AS121" s="11"/>
      <c r="AT121" s="11"/>
      <c r="AU121" s="11"/>
      <c r="AV121" s="11"/>
      <c r="AW121" s="11"/>
      <c r="AX121" s="11"/>
      <c r="AY121" s="11"/>
    </row>
    <row r="122" spans="1:51" s="10" customFormat="1" ht="63" customHeight="1" x14ac:dyDescent="0.2">
      <c r="A122" s="28" t="str">
        <f>'Projects &amp; Initiatives'!B7</f>
        <v>BIObec</v>
      </c>
      <c r="B122" s="29" t="s">
        <v>1791</v>
      </c>
      <c r="C122" s="29" t="s">
        <v>1778</v>
      </c>
      <c r="D122" s="29" t="s">
        <v>1779</v>
      </c>
      <c r="E122" s="29" t="str">
        <f>'Projects &amp; Initiatives'!C7</f>
        <v>Irish Bioeconomy Foundation / MTU and partners</v>
      </c>
      <c r="F122" s="29" t="s">
        <v>260</v>
      </c>
      <c r="G122" s="29" t="s">
        <v>1610</v>
      </c>
      <c r="H122" s="29" t="s">
        <v>1611</v>
      </c>
      <c r="I122" s="29" t="s">
        <v>1612</v>
      </c>
      <c r="J122" s="29" t="s">
        <v>1619</v>
      </c>
      <c r="K122" s="29" t="str">
        <f>'Projects &amp; Initiatives'!G7</f>
        <v>Europe / Ireland</v>
      </c>
      <c r="L122" s="29" t="str">
        <f>'Projects &amp; Initiatives'!U7</f>
        <v>No</v>
      </c>
      <c r="M122" s="29" t="str">
        <f>'Projects &amp; Initiatives'!V7</f>
        <v>No</v>
      </c>
      <c r="N122" s="29" t="str">
        <f>'Projects &amp; Initiatives'!W7</f>
        <v>No</v>
      </c>
      <c r="O122" s="29" t="str">
        <f>'Projects &amp; Initiatives'!X7</f>
        <v>No</v>
      </c>
      <c r="P122" s="29" t="s">
        <v>36</v>
      </c>
      <c r="Q122" s="29" t="s">
        <v>907</v>
      </c>
      <c r="R122" s="29" t="str">
        <f>'Projects &amp; Initiatives'!M7</f>
        <v>Explicit</v>
      </c>
      <c r="S122" s="29" t="str">
        <f>'Projects &amp; Initiatives'!N7</f>
        <v>No</v>
      </c>
      <c r="T122" s="29" t="str">
        <f t="shared" si="19"/>
        <v>Yes</v>
      </c>
      <c r="U122" s="29" t="str">
        <f>'Projects &amp; Initiatives'!P7</f>
        <v>Non-formal / Informal Education</v>
      </c>
      <c r="V122" s="29" t="str">
        <f>'Projects &amp; Initiatives'!R7</f>
        <v>No</v>
      </c>
      <c r="W122" s="29" t="str">
        <f>'Projects &amp; Initiatives'!I7</f>
        <v>Unknown</v>
      </c>
      <c r="X122" s="29" t="str">
        <f>'Projects &amp; Initiatives'!AB7</f>
        <v>Completed</v>
      </c>
      <c r="Y122" s="29" t="str">
        <f>'Projects &amp; Initiatives'!AA7</f>
        <v>Official website verified</v>
      </c>
      <c r="Z122" s="29" t="str">
        <f>'Projects &amp; Initiatives'!Z7</f>
        <v>Official Website</v>
      </c>
      <c r="AA122" s="25" t="s">
        <v>1614</v>
      </c>
      <c r="AB122" s="25" t="s">
        <v>38</v>
      </c>
      <c r="AC122" s="25" t="s">
        <v>1113</v>
      </c>
      <c r="AD122" s="30">
        <f>'Projects &amp; Initiatives'!AC7</f>
        <v>46232</v>
      </c>
      <c r="AE122" s="29" t="str">
        <f t="shared" si="20"/>
        <v>No</v>
      </c>
      <c r="AF122" s="29" t="str">
        <f t="shared" si="21"/>
        <v>Yes</v>
      </c>
      <c r="AG122" s="29" t="str">
        <f t="shared" si="22"/>
        <v>Not applicable</v>
      </c>
      <c r="AH122" s="29" t="str">
        <f t="shared" si="23"/>
        <v>Not applicable</v>
      </c>
      <c r="AI122" s="29" t="str">
        <f t="shared" si="24"/>
        <v>No</v>
      </c>
      <c r="AJ122" s="29" t="str">
        <f t="shared" si="25"/>
        <v>Yes</v>
      </c>
      <c r="AK122" s="29" t="str">
        <f t="shared" si="26"/>
        <v>No</v>
      </c>
      <c r="AL122" s="29" t="str">
        <f t="shared" si="27"/>
        <v>Yes</v>
      </c>
      <c r="AM122" s="29" t="str">
        <f t="shared" si="28"/>
        <v>No</v>
      </c>
      <c r="AN122" s="29" t="s">
        <v>957</v>
      </c>
      <c r="AO122" s="11"/>
      <c r="AP122" s="25"/>
      <c r="AQ122" s="25"/>
      <c r="AR122" s="11"/>
      <c r="AS122" s="11"/>
      <c r="AT122" s="11"/>
      <c r="AU122" s="11"/>
      <c r="AV122" s="11"/>
      <c r="AW122" s="11"/>
      <c r="AX122" s="11"/>
      <c r="AY122" s="11"/>
    </row>
    <row r="123" spans="1:51" s="10" customFormat="1" ht="63" customHeight="1" x14ac:dyDescent="0.2">
      <c r="A123" s="28" t="str">
        <f>'Projects &amp; Initiatives'!B8</f>
        <v>SusAlgaeFuel</v>
      </c>
      <c r="B123" s="29" t="s">
        <v>1792</v>
      </c>
      <c r="C123" s="29" t="s">
        <v>1778</v>
      </c>
      <c r="D123" s="29" t="s">
        <v>1779</v>
      </c>
      <c r="E123" s="29" t="str">
        <f>'Projects &amp; Initiatives'!C8</f>
        <v>University College Dublin / BiOrbic; European project consortium</v>
      </c>
      <c r="F123" s="29" t="s">
        <v>260</v>
      </c>
      <c r="G123" s="29" t="s">
        <v>1692</v>
      </c>
      <c r="H123" s="29" t="s">
        <v>1611</v>
      </c>
      <c r="I123" s="29" t="s">
        <v>1782</v>
      </c>
      <c r="J123" s="29" t="s">
        <v>1619</v>
      </c>
      <c r="K123" s="29" t="str">
        <f>'Projects &amp; Initiatives'!G8</f>
        <v>Ireland/EU</v>
      </c>
      <c r="L123" s="29" t="str">
        <f>'Projects &amp; Initiatives'!U8</f>
        <v>No</v>
      </c>
      <c r="M123" s="29" t="str">
        <f>'Projects &amp; Initiatives'!V8</f>
        <v>No</v>
      </c>
      <c r="N123" s="29" t="str">
        <f>'Projects &amp; Initiatives'!W8</f>
        <v>No</v>
      </c>
      <c r="O123" s="29" t="str">
        <f>'Projects &amp; Initiatives'!X8</f>
        <v>Yes</v>
      </c>
      <c r="P123" s="29" t="s">
        <v>36</v>
      </c>
      <c r="Q123" s="29" t="s">
        <v>907</v>
      </c>
      <c r="R123" s="29" t="str">
        <f>'Projects &amp; Initiatives'!M8</f>
        <v>Explicit</v>
      </c>
      <c r="S123" s="29" t="str">
        <f>'Projects &amp; Initiatives'!N8</f>
        <v>No</v>
      </c>
      <c r="T123" s="29" t="str">
        <f t="shared" si="19"/>
        <v>Yes</v>
      </c>
      <c r="U123" s="29" t="str">
        <f>'Projects &amp; Initiatives'!P8</f>
        <v>Higher Education / Research Training; Non-formal / Informal Education</v>
      </c>
      <c r="V123" s="29" t="str">
        <f>'Projects &amp; Initiatives'!R8</f>
        <v>No</v>
      </c>
      <c r="W123" s="29" t="str">
        <f>'Projects &amp; Initiatives'!I8</f>
        <v>Online</v>
      </c>
      <c r="X123" s="29" t="str">
        <f>'Projects &amp; Initiatives'!AB8</f>
        <v>Active</v>
      </c>
      <c r="Y123" s="29" t="str">
        <f>'Projects &amp; Initiatives'!AA8</f>
        <v>Official website verified</v>
      </c>
      <c r="Z123" s="29" t="str">
        <f>'Projects &amp; Initiatives'!Z8</f>
        <v>Official Website</v>
      </c>
      <c r="AA123" s="25" t="s">
        <v>1614</v>
      </c>
      <c r="AB123" s="25" t="s">
        <v>38</v>
      </c>
      <c r="AC123" s="25" t="s">
        <v>1113</v>
      </c>
      <c r="AD123" s="30">
        <f>'Projects &amp; Initiatives'!AC8</f>
        <v>46232</v>
      </c>
      <c r="AE123" s="29" t="str">
        <f t="shared" si="20"/>
        <v>Yes</v>
      </c>
      <c r="AF123" s="29" t="str">
        <f t="shared" si="21"/>
        <v>Yes</v>
      </c>
      <c r="AG123" s="29" t="str">
        <f t="shared" si="22"/>
        <v>Not applicable</v>
      </c>
      <c r="AH123" s="29" t="str">
        <f t="shared" si="23"/>
        <v>Not applicable</v>
      </c>
      <c r="AI123" s="29" t="str">
        <f t="shared" si="24"/>
        <v>No</v>
      </c>
      <c r="AJ123" s="29" t="str">
        <f t="shared" si="25"/>
        <v>Yes</v>
      </c>
      <c r="AK123" s="29" t="str">
        <f t="shared" si="26"/>
        <v>Yes</v>
      </c>
      <c r="AL123" s="29" t="str">
        <f t="shared" si="27"/>
        <v>Yes</v>
      </c>
      <c r="AM123" s="29" t="str">
        <f t="shared" si="28"/>
        <v>No</v>
      </c>
      <c r="AN123" s="29" t="s">
        <v>1786</v>
      </c>
      <c r="AO123" s="11"/>
      <c r="AP123" s="25"/>
      <c r="AQ123" s="25"/>
      <c r="AR123" s="11"/>
      <c r="AS123" s="11"/>
      <c r="AT123" s="11"/>
      <c r="AU123" s="11"/>
      <c r="AV123" s="11"/>
      <c r="AW123" s="11"/>
      <c r="AX123" s="11"/>
      <c r="AY123" s="11"/>
    </row>
    <row r="124" spans="1:51" s="10" customFormat="1" ht="63" customHeight="1" x14ac:dyDescent="0.2">
      <c r="A124" s="28" t="str">
        <f>'Projects &amp; Initiatives'!B9</f>
        <v>Transatlantic Bioeconomy Centre</v>
      </c>
      <c r="B124" s="29" t="s">
        <v>1793</v>
      </c>
      <c r="C124" s="29" t="s">
        <v>1778</v>
      </c>
      <c r="D124" s="29" t="s">
        <v>1779</v>
      </c>
      <c r="E124" s="29" t="str">
        <f>'Projects &amp; Initiatives'!C9</f>
        <v>BiOrbic</v>
      </c>
      <c r="F124" s="29" t="s">
        <v>1639</v>
      </c>
      <c r="G124" s="29" t="s">
        <v>1692</v>
      </c>
      <c r="H124" s="29" t="s">
        <v>1611</v>
      </c>
      <c r="I124" s="29" t="s">
        <v>1782</v>
      </c>
      <c r="J124" s="29" t="s">
        <v>1666</v>
      </c>
      <c r="K124" s="29" t="str">
        <f>'Projects &amp; Initiatives'!G9</f>
        <v>Transatlantic</v>
      </c>
      <c r="L124" s="29" t="str">
        <f>'Projects &amp; Initiatives'!U9</f>
        <v>No</v>
      </c>
      <c r="M124" s="29" t="str">
        <f>'Projects &amp; Initiatives'!V9</f>
        <v>No</v>
      </c>
      <c r="N124" s="29" t="str">
        <f>'Projects &amp; Initiatives'!W9</f>
        <v>No</v>
      </c>
      <c r="O124" s="29" t="str">
        <f>'Projects &amp; Initiatives'!X9</f>
        <v>Yes</v>
      </c>
      <c r="P124" s="29" t="s">
        <v>36</v>
      </c>
      <c r="Q124" s="29" t="s">
        <v>907</v>
      </c>
      <c r="R124" s="29" t="str">
        <f>'Projects &amp; Initiatives'!M9</f>
        <v>Explicit</v>
      </c>
      <c r="S124" s="29" t="str">
        <f>'Projects &amp; Initiatives'!N9</f>
        <v>No</v>
      </c>
      <c r="T124" s="29" t="str">
        <f t="shared" si="19"/>
        <v>Yes</v>
      </c>
      <c r="U124" s="29" t="str">
        <f>'Projects &amp; Initiatives'!P9</f>
        <v>Higher Education / Research Training; Non-formal / Informal Education</v>
      </c>
      <c r="V124" s="29" t="str">
        <f>'Projects &amp; Initiatives'!R9</f>
        <v>No</v>
      </c>
      <c r="W124" s="29" t="str">
        <f>'Projects &amp; Initiatives'!I9</f>
        <v>Unknown</v>
      </c>
      <c r="X124" s="29" t="str">
        <f>'Projects &amp; Initiatives'!AB9</f>
        <v>Active</v>
      </c>
      <c r="Y124" s="29" t="str">
        <f>'Projects &amp; Initiatives'!AA9</f>
        <v>Needs clarification</v>
      </c>
      <c r="Z124" s="29" t="str">
        <f>'Projects &amp; Initiatives'!Z9</f>
        <v>Email</v>
      </c>
      <c r="AA124" s="25" t="s">
        <v>1668</v>
      </c>
      <c r="AB124" s="25" t="s">
        <v>53</v>
      </c>
      <c r="AC124" s="25" t="s">
        <v>1113</v>
      </c>
      <c r="AD124" s="30">
        <f>'Projects &amp; Initiatives'!AC9</f>
        <v>46232</v>
      </c>
      <c r="AE124" s="29" t="str">
        <f t="shared" si="20"/>
        <v>Yes</v>
      </c>
      <c r="AF124" s="29" t="str">
        <f t="shared" si="21"/>
        <v>No</v>
      </c>
      <c r="AG124" s="29" t="str">
        <f t="shared" si="22"/>
        <v>Not applicable</v>
      </c>
      <c r="AH124" s="29" t="str">
        <f t="shared" si="23"/>
        <v>Not applicable</v>
      </c>
      <c r="AI124" s="29" t="str">
        <f t="shared" si="24"/>
        <v>No</v>
      </c>
      <c r="AJ124" s="29" t="str">
        <f t="shared" si="25"/>
        <v>Yes</v>
      </c>
      <c r="AK124" s="29" t="str">
        <f t="shared" si="26"/>
        <v>No</v>
      </c>
      <c r="AL124" s="29" t="str">
        <f t="shared" si="27"/>
        <v>Yes</v>
      </c>
      <c r="AM124" s="29" t="str">
        <f t="shared" si="28"/>
        <v>No</v>
      </c>
      <c r="AN124" s="29" t="s">
        <v>1794</v>
      </c>
      <c r="AO124" s="11"/>
      <c r="AP124" s="25"/>
      <c r="AQ124" s="25"/>
      <c r="AR124" s="11"/>
      <c r="AS124" s="11"/>
      <c r="AT124" s="11"/>
      <c r="AU124" s="11"/>
      <c r="AV124" s="11"/>
      <c r="AW124" s="11"/>
      <c r="AX124" s="11"/>
      <c r="AY124" s="11"/>
    </row>
    <row r="125" spans="1:51" s="10" customFormat="1" ht="63" customHeight="1" x14ac:dyDescent="0.2">
      <c r="A125" s="28" t="str">
        <f>'Projects &amp; Initiatives'!B10</f>
        <v>Rural BioReFarmeries</v>
      </c>
      <c r="B125" s="29" t="s">
        <v>1795</v>
      </c>
      <c r="C125" s="29" t="s">
        <v>1778</v>
      </c>
      <c r="D125" s="29" t="s">
        <v>1779</v>
      </c>
      <c r="E125" s="29" t="str">
        <f>'Projects &amp; Initiatives'!C10</f>
        <v>Munster Technological University; European consortium</v>
      </c>
      <c r="F125" s="29" t="s">
        <v>260</v>
      </c>
      <c r="G125" s="29" t="s">
        <v>1692</v>
      </c>
      <c r="H125" s="29" t="s">
        <v>1611</v>
      </c>
      <c r="I125" s="29" t="s">
        <v>1744</v>
      </c>
      <c r="J125" s="29" t="s">
        <v>1627</v>
      </c>
      <c r="K125" s="29" t="str">
        <f>'Projects &amp; Initiatives'!G10</f>
        <v>Rural regions</v>
      </c>
      <c r="L125" s="29" t="str">
        <f>'Projects &amp; Initiatives'!U10</f>
        <v>No</v>
      </c>
      <c r="M125" s="29" t="str">
        <f>'Projects &amp; Initiatives'!V10</f>
        <v>No</v>
      </c>
      <c r="N125" s="29" t="str">
        <f>'Projects &amp; Initiatives'!W10</f>
        <v>No</v>
      </c>
      <c r="O125" s="29" t="str">
        <f>'Projects &amp; Initiatives'!X10</f>
        <v>No</v>
      </c>
      <c r="P125" s="29" t="s">
        <v>36</v>
      </c>
      <c r="Q125" s="29" t="s">
        <v>907</v>
      </c>
      <c r="R125" s="29" t="str">
        <f>'Projects &amp; Initiatives'!M10</f>
        <v>Explicit</v>
      </c>
      <c r="S125" s="29" t="str">
        <f>'Projects &amp; Initiatives'!N10</f>
        <v>No</v>
      </c>
      <c r="T125" s="29" t="str">
        <f t="shared" si="19"/>
        <v>Yes</v>
      </c>
      <c r="U125" s="29" t="str">
        <f>'Projects &amp; Initiatives'!P10</f>
        <v>Non-formal / Informal Education</v>
      </c>
      <c r="V125" s="29" t="str">
        <f>'Projects &amp; Initiatives'!R10</f>
        <v>No</v>
      </c>
      <c r="W125" s="29" t="str">
        <f>'Projects &amp; Initiatives'!I10</f>
        <v>In-person</v>
      </c>
      <c r="X125" s="29" t="str">
        <f>'Projects &amp; Initiatives'!AB10</f>
        <v>Active</v>
      </c>
      <c r="Y125" s="29" t="str">
        <f>'Projects &amp; Initiatives'!AA10</f>
        <v>Official website verified</v>
      </c>
      <c r="Z125" s="29" t="str">
        <f>'Projects &amp; Initiatives'!Z10</f>
        <v>Official Website</v>
      </c>
      <c r="AA125" s="25" t="s">
        <v>1614</v>
      </c>
      <c r="AB125" s="25" t="s">
        <v>38</v>
      </c>
      <c r="AC125" s="25" t="s">
        <v>1113</v>
      </c>
      <c r="AD125" s="30">
        <f>'Projects &amp; Initiatives'!AC10</f>
        <v>46232</v>
      </c>
      <c r="AE125" s="29" t="str">
        <f t="shared" si="20"/>
        <v>Yes</v>
      </c>
      <c r="AF125" s="29" t="str">
        <f t="shared" si="21"/>
        <v>Yes</v>
      </c>
      <c r="AG125" s="29" t="str">
        <f t="shared" si="22"/>
        <v>Not applicable</v>
      </c>
      <c r="AH125" s="29" t="str">
        <f t="shared" si="23"/>
        <v>Not applicable</v>
      </c>
      <c r="AI125" s="29" t="str">
        <f t="shared" si="24"/>
        <v>No</v>
      </c>
      <c r="AJ125" s="29" t="str">
        <f t="shared" si="25"/>
        <v>Yes</v>
      </c>
      <c r="AK125" s="29" t="str">
        <f t="shared" si="26"/>
        <v>No</v>
      </c>
      <c r="AL125" s="29" t="str">
        <f t="shared" si="27"/>
        <v>Yes</v>
      </c>
      <c r="AM125" s="29" t="str">
        <f t="shared" si="28"/>
        <v>No</v>
      </c>
      <c r="AN125" s="29" t="s">
        <v>1796</v>
      </c>
      <c r="AO125" s="11"/>
      <c r="AP125" s="25"/>
      <c r="AQ125" s="25"/>
      <c r="AR125" s="11"/>
      <c r="AS125" s="11"/>
      <c r="AT125" s="11"/>
      <c r="AU125" s="11"/>
      <c r="AV125" s="11"/>
      <c r="AW125" s="11"/>
      <c r="AX125" s="11"/>
      <c r="AY125" s="11"/>
    </row>
    <row r="126" spans="1:51" s="10" customFormat="1" ht="63" customHeight="1" x14ac:dyDescent="0.2">
      <c r="A126" s="28" t="str">
        <f>'Projects &amp; Initiatives'!B11</f>
        <v>BLADE2CIRC</v>
      </c>
      <c r="B126" s="29" t="s">
        <v>1797</v>
      </c>
      <c r="C126" s="29" t="s">
        <v>1778</v>
      </c>
      <c r="D126" s="29" t="s">
        <v>1779</v>
      </c>
      <c r="E126" s="29" t="str">
        <f>'Projects &amp; Initiatives'!C11</f>
        <v>BiOrbic</v>
      </c>
      <c r="F126" s="29" t="s">
        <v>1639</v>
      </c>
      <c r="G126" s="29" t="s">
        <v>1692</v>
      </c>
      <c r="H126" s="29" t="s">
        <v>1611</v>
      </c>
      <c r="I126" s="29" t="s">
        <v>1782</v>
      </c>
      <c r="J126" s="29" t="s">
        <v>1619</v>
      </c>
      <c r="K126" s="29" t="str">
        <f>'Projects &amp; Initiatives'!G11</f>
        <v>Ireland/EU</v>
      </c>
      <c r="L126" s="29" t="str">
        <f>'Projects &amp; Initiatives'!U11</f>
        <v>No</v>
      </c>
      <c r="M126" s="29" t="str">
        <f>'Projects &amp; Initiatives'!V11</f>
        <v>No</v>
      </c>
      <c r="N126" s="29" t="str">
        <f>'Projects &amp; Initiatives'!W11</f>
        <v>No</v>
      </c>
      <c r="O126" s="29" t="str">
        <f>'Projects &amp; Initiatives'!X11</f>
        <v>Yes</v>
      </c>
      <c r="P126" s="29" t="s">
        <v>36</v>
      </c>
      <c r="Q126" s="29" t="s">
        <v>907</v>
      </c>
      <c r="R126" s="29" t="str">
        <f>'Projects &amp; Initiatives'!M11</f>
        <v>Explicit</v>
      </c>
      <c r="S126" s="29" t="str">
        <f>'Projects &amp; Initiatives'!N11</f>
        <v>No</v>
      </c>
      <c r="T126" s="29" t="str">
        <f t="shared" si="19"/>
        <v>Yes</v>
      </c>
      <c r="U126" s="29" t="str">
        <f>'Projects &amp; Initiatives'!P11</f>
        <v>Higher Education / Research Training; Non-formal / Informal Education</v>
      </c>
      <c r="V126" s="29" t="str">
        <f>'Projects &amp; Initiatives'!R11</f>
        <v>No</v>
      </c>
      <c r="W126" s="29" t="str">
        <f>'Projects &amp; Initiatives'!I11</f>
        <v>In-person</v>
      </c>
      <c r="X126" s="29" t="str">
        <f>'Projects &amp; Initiatives'!AB11</f>
        <v>Active</v>
      </c>
      <c r="Y126" s="29" t="str">
        <f>'Projects &amp; Initiatives'!AA11</f>
        <v>Official website verified</v>
      </c>
      <c r="Z126" s="29" t="str">
        <f>'Projects &amp; Initiatives'!Z11</f>
        <v>Official Website</v>
      </c>
      <c r="AA126" s="25" t="s">
        <v>1614</v>
      </c>
      <c r="AB126" s="25" t="s">
        <v>38</v>
      </c>
      <c r="AC126" s="25" t="s">
        <v>1113</v>
      </c>
      <c r="AD126" s="30">
        <f>'Projects &amp; Initiatives'!AC11</f>
        <v>46232</v>
      </c>
      <c r="AE126" s="29" t="str">
        <f t="shared" si="20"/>
        <v>Yes</v>
      </c>
      <c r="AF126" s="29" t="str">
        <f t="shared" si="21"/>
        <v>Yes</v>
      </c>
      <c r="AG126" s="29" t="str">
        <f t="shared" si="22"/>
        <v>Not applicable</v>
      </c>
      <c r="AH126" s="29" t="str">
        <f t="shared" si="23"/>
        <v>Not applicable</v>
      </c>
      <c r="AI126" s="29" t="str">
        <f t="shared" si="24"/>
        <v>No</v>
      </c>
      <c r="AJ126" s="29" t="str">
        <f t="shared" si="25"/>
        <v>Yes</v>
      </c>
      <c r="AK126" s="29" t="str">
        <f t="shared" si="26"/>
        <v>No</v>
      </c>
      <c r="AL126" s="29" t="str">
        <f t="shared" si="27"/>
        <v>Yes</v>
      </c>
      <c r="AM126" s="29" t="str">
        <f t="shared" si="28"/>
        <v>No</v>
      </c>
      <c r="AN126" s="29" t="s">
        <v>1798</v>
      </c>
      <c r="AO126" s="11"/>
      <c r="AP126" s="25"/>
      <c r="AQ126" s="25"/>
      <c r="AR126" s="11"/>
      <c r="AS126" s="11"/>
      <c r="AT126" s="11"/>
      <c r="AU126" s="11"/>
      <c r="AV126" s="11"/>
      <c r="AW126" s="11"/>
      <c r="AX126" s="11"/>
      <c r="AY126" s="11"/>
    </row>
    <row r="127" spans="1:51" s="10" customFormat="1" ht="63" customHeight="1" x14ac:dyDescent="0.2">
      <c r="A127" s="28" t="str">
        <f>'Projects &amp; Initiatives'!B12</f>
        <v>Plastox</v>
      </c>
      <c r="B127" s="29" t="s">
        <v>1799</v>
      </c>
      <c r="C127" s="29" t="s">
        <v>1778</v>
      </c>
      <c r="D127" s="29" t="s">
        <v>1779</v>
      </c>
      <c r="E127" s="29" t="str">
        <f>'Projects &amp; Initiatives'!C12</f>
        <v>BiOrbic</v>
      </c>
      <c r="F127" s="29" t="s">
        <v>1639</v>
      </c>
      <c r="G127" s="29" t="s">
        <v>1692</v>
      </c>
      <c r="H127" s="29" t="s">
        <v>1611</v>
      </c>
      <c r="I127" s="29" t="s">
        <v>1782</v>
      </c>
      <c r="J127" s="29" t="s">
        <v>1619</v>
      </c>
      <c r="K127" s="29" t="str">
        <f>'Projects &amp; Initiatives'!G12</f>
        <v>Ireland/EU</v>
      </c>
      <c r="L127" s="29" t="str">
        <f>'Projects &amp; Initiatives'!U12</f>
        <v>No</v>
      </c>
      <c r="M127" s="29" t="str">
        <f>'Projects &amp; Initiatives'!V12</f>
        <v>No</v>
      </c>
      <c r="N127" s="29" t="str">
        <f>'Projects &amp; Initiatives'!W12</f>
        <v>No</v>
      </c>
      <c r="O127" s="29" t="str">
        <f>'Projects &amp; Initiatives'!X12</f>
        <v>Yes</v>
      </c>
      <c r="P127" s="29" t="s">
        <v>36</v>
      </c>
      <c r="Q127" s="29" t="s">
        <v>907</v>
      </c>
      <c r="R127" s="29" t="str">
        <f>'Projects &amp; Initiatives'!M12</f>
        <v>Adjacent</v>
      </c>
      <c r="S127" s="29" t="str">
        <f>'Projects &amp; Initiatives'!N12</f>
        <v>No</v>
      </c>
      <c r="T127" s="29" t="str">
        <f t="shared" si="19"/>
        <v>Yes</v>
      </c>
      <c r="U127" s="29" t="str">
        <f>'Projects &amp; Initiatives'!P12</f>
        <v>Higher Education / Research Training; Non-formal / Informal Education</v>
      </c>
      <c r="V127" s="29" t="str">
        <f>'Projects &amp; Initiatives'!R12</f>
        <v>No</v>
      </c>
      <c r="W127" s="29" t="str">
        <f>'Projects &amp; Initiatives'!I12</f>
        <v>Unknown</v>
      </c>
      <c r="X127" s="29" t="str">
        <f>'Projects &amp; Initiatives'!AB12</f>
        <v>Completed</v>
      </c>
      <c r="Y127" s="29" t="str">
        <f>'Projects &amp; Initiatives'!AA12</f>
        <v>Partially verified</v>
      </c>
      <c r="Z127" s="29" t="str">
        <f>'Projects &amp; Initiatives'!Z12</f>
        <v>Email</v>
      </c>
      <c r="AA127" s="25" t="s">
        <v>1637</v>
      </c>
      <c r="AB127" s="25" t="s">
        <v>53</v>
      </c>
      <c r="AC127" s="25" t="s">
        <v>1113</v>
      </c>
      <c r="AD127" s="30">
        <f>'Projects &amp; Initiatives'!AC12</f>
        <v>46232</v>
      </c>
      <c r="AE127" s="29" t="str">
        <f t="shared" si="20"/>
        <v>No</v>
      </c>
      <c r="AF127" s="29" t="str">
        <f t="shared" si="21"/>
        <v>No</v>
      </c>
      <c r="AG127" s="29" t="str">
        <f t="shared" si="22"/>
        <v>Not applicable</v>
      </c>
      <c r="AH127" s="29" t="str">
        <f t="shared" si="23"/>
        <v>Not applicable</v>
      </c>
      <c r="AI127" s="29" t="str">
        <f t="shared" si="24"/>
        <v>No</v>
      </c>
      <c r="AJ127" s="29" t="str">
        <f t="shared" si="25"/>
        <v>Yes</v>
      </c>
      <c r="AK127" s="29" t="str">
        <f t="shared" si="26"/>
        <v>No</v>
      </c>
      <c r="AL127" s="29" t="str">
        <f t="shared" si="27"/>
        <v>No</v>
      </c>
      <c r="AM127" s="29" t="str">
        <f t="shared" si="28"/>
        <v>No</v>
      </c>
      <c r="AN127" s="29" t="s">
        <v>1800</v>
      </c>
      <c r="AO127" s="11"/>
      <c r="AP127" s="25"/>
      <c r="AQ127" s="25"/>
      <c r="AR127" s="11"/>
      <c r="AS127" s="11"/>
      <c r="AT127" s="11"/>
      <c r="AU127" s="11"/>
      <c r="AV127" s="11"/>
      <c r="AW127" s="11"/>
      <c r="AX127" s="11"/>
      <c r="AY127" s="11"/>
    </row>
    <row r="128" spans="1:51" s="10" customFormat="1" ht="63" customHeight="1" x14ac:dyDescent="0.2">
      <c r="A128" s="28" t="str">
        <f>'Projects &amp; Initiatives'!B13</f>
        <v>SOILCRATES</v>
      </c>
      <c r="B128" s="29" t="s">
        <v>1801</v>
      </c>
      <c r="C128" s="29" t="s">
        <v>1778</v>
      </c>
      <c r="D128" s="29" t="s">
        <v>1779</v>
      </c>
      <c r="E128" s="29" t="str">
        <f>'Projects &amp; Initiatives'!C13</f>
        <v>European project consortium; Irish Living Lab partners include TUS and regional stakeholders</v>
      </c>
      <c r="F128" s="29" t="s">
        <v>260</v>
      </c>
      <c r="G128" s="29" t="s">
        <v>1692</v>
      </c>
      <c r="H128" s="29" t="s">
        <v>1611</v>
      </c>
      <c r="I128" s="29" t="s">
        <v>1782</v>
      </c>
      <c r="J128" s="29" t="s">
        <v>1802</v>
      </c>
      <c r="K128" s="29" t="str">
        <f>'Projects &amp; Initiatives'!G13</f>
        <v>Ireland South-West</v>
      </c>
      <c r="L128" s="29" t="str">
        <f>'Projects &amp; Initiatives'!U13</f>
        <v>No</v>
      </c>
      <c r="M128" s="29" t="str">
        <f>'Projects &amp; Initiatives'!V13</f>
        <v>No</v>
      </c>
      <c r="N128" s="29" t="str">
        <f>'Projects &amp; Initiatives'!W13</f>
        <v>No</v>
      </c>
      <c r="O128" s="29" t="str">
        <f>'Projects &amp; Initiatives'!X13</f>
        <v>Yes</v>
      </c>
      <c r="P128" s="29" t="s">
        <v>36</v>
      </c>
      <c r="Q128" s="29" t="s">
        <v>907</v>
      </c>
      <c r="R128" s="29" t="str">
        <f>'Projects &amp; Initiatives'!M13</f>
        <v>Adjacent</v>
      </c>
      <c r="S128" s="29" t="str">
        <f>'Projects &amp; Initiatives'!N13</f>
        <v>Yes</v>
      </c>
      <c r="T128" s="29" t="str">
        <f t="shared" si="19"/>
        <v>Yes</v>
      </c>
      <c r="U128" s="29" t="str">
        <f>'Projects &amp; Initiatives'!P13</f>
        <v>Higher Education / Research Training; Non-formal / Informal Education</v>
      </c>
      <c r="V128" s="29" t="str">
        <f>'Projects &amp; Initiatives'!R13</f>
        <v>No</v>
      </c>
      <c r="W128" s="29" t="str">
        <f>'Projects &amp; Initiatives'!I13</f>
        <v>In-person</v>
      </c>
      <c r="X128" s="29" t="str">
        <f>'Projects &amp; Initiatives'!AB13</f>
        <v>Active</v>
      </c>
      <c r="Y128" s="29" t="str">
        <f>'Projects &amp; Initiatives'!AA13</f>
        <v>Official website verified</v>
      </c>
      <c r="Z128" s="29" t="str">
        <f>'Projects &amp; Initiatives'!Z13</f>
        <v>Official Website</v>
      </c>
      <c r="AA128" s="25" t="s">
        <v>1614</v>
      </c>
      <c r="AB128" s="25" t="s">
        <v>38</v>
      </c>
      <c r="AC128" s="25" t="s">
        <v>1113</v>
      </c>
      <c r="AD128" s="30">
        <f>'Projects &amp; Initiatives'!AC13</f>
        <v>46232</v>
      </c>
      <c r="AE128" s="29" t="str">
        <f t="shared" si="20"/>
        <v>Yes</v>
      </c>
      <c r="AF128" s="29" t="str">
        <f t="shared" si="21"/>
        <v>Yes</v>
      </c>
      <c r="AG128" s="29" t="str">
        <f t="shared" si="22"/>
        <v>Not applicable</v>
      </c>
      <c r="AH128" s="29" t="str">
        <f t="shared" si="23"/>
        <v>Not applicable</v>
      </c>
      <c r="AI128" s="29" t="str">
        <f t="shared" si="24"/>
        <v>No</v>
      </c>
      <c r="AJ128" s="29" t="str">
        <f t="shared" si="25"/>
        <v>Yes</v>
      </c>
      <c r="AK128" s="29" t="str">
        <f t="shared" si="26"/>
        <v>No</v>
      </c>
      <c r="AL128" s="29" t="str">
        <f t="shared" si="27"/>
        <v>No</v>
      </c>
      <c r="AM128" s="29" t="str">
        <f t="shared" si="28"/>
        <v>No</v>
      </c>
      <c r="AN128" s="29" t="s">
        <v>1803</v>
      </c>
      <c r="AO128" s="11"/>
      <c r="AP128" s="25"/>
      <c r="AQ128" s="25"/>
      <c r="AR128" s="11"/>
      <c r="AS128" s="11"/>
      <c r="AT128" s="11"/>
      <c r="AU128" s="11"/>
      <c r="AV128" s="11"/>
      <c r="AW128" s="11"/>
      <c r="AX128" s="11"/>
      <c r="AY128" s="11"/>
    </row>
    <row r="129" spans="1:51" s="10" customFormat="1" ht="63" customHeight="1" x14ac:dyDescent="0.2">
      <c r="A129" s="28" t="str">
        <f>'Projects &amp; Initiatives'!B14</f>
        <v>SCEENE</v>
      </c>
      <c r="B129" s="29" t="s">
        <v>1804</v>
      </c>
      <c r="C129" s="29" t="s">
        <v>1778</v>
      </c>
      <c r="D129" s="29" t="s">
        <v>1779</v>
      </c>
      <c r="E129" s="29" t="str">
        <f>'Projects &amp; Initiatives'!C14</f>
        <v>Loop Head Together CLG; TUS scientific lead</v>
      </c>
      <c r="F129" s="29" t="s">
        <v>260</v>
      </c>
      <c r="G129" s="29" t="s">
        <v>1692</v>
      </c>
      <c r="H129" s="29" t="s">
        <v>1611</v>
      </c>
      <c r="I129" s="29" t="s">
        <v>1744</v>
      </c>
      <c r="J129" s="29" t="s">
        <v>1627</v>
      </c>
      <c r="K129" s="29" t="str">
        <f>'Projects &amp; Initiatives'!G14</f>
        <v>Loop Head Peninsula, West Clare</v>
      </c>
      <c r="L129" s="29" t="str">
        <f>'Projects &amp; Initiatives'!U14</f>
        <v>No</v>
      </c>
      <c r="M129" s="29" t="str">
        <f>'Projects &amp; Initiatives'!V14</f>
        <v>No</v>
      </c>
      <c r="N129" s="29" t="str">
        <f>'Projects &amp; Initiatives'!W14</f>
        <v>No</v>
      </c>
      <c r="O129" s="29" t="str">
        <f>'Projects &amp; Initiatives'!X14</f>
        <v>Yes</v>
      </c>
      <c r="P129" s="29" t="s">
        <v>36</v>
      </c>
      <c r="Q129" s="29" t="s">
        <v>907</v>
      </c>
      <c r="R129" s="29" t="str">
        <f>'Projects &amp; Initiatives'!M14</f>
        <v>Explicit</v>
      </c>
      <c r="S129" s="29" t="str">
        <f>'Projects &amp; Initiatives'!N14</f>
        <v>No</v>
      </c>
      <c r="T129" s="29" t="str">
        <f t="shared" si="19"/>
        <v>Yes</v>
      </c>
      <c r="U129" s="29" t="str">
        <f>'Projects &amp; Initiatives'!P14</f>
        <v>Higher Education / Research Training; Non-formal / Informal Education</v>
      </c>
      <c r="V129" s="29" t="str">
        <f>'Projects &amp; Initiatives'!R14</f>
        <v>No</v>
      </c>
      <c r="W129" s="29" t="str">
        <f>'Projects &amp; Initiatives'!I14</f>
        <v>In-person</v>
      </c>
      <c r="X129" s="29" t="str">
        <f>'Projects &amp; Initiatives'!AB14</f>
        <v>Active</v>
      </c>
      <c r="Y129" s="29" t="str">
        <f>'Projects &amp; Initiatives'!AA14</f>
        <v>Official website verified</v>
      </c>
      <c r="Z129" s="29" t="str">
        <f>'Projects &amp; Initiatives'!Z14</f>
        <v>Official Website</v>
      </c>
      <c r="AA129" s="25" t="s">
        <v>1614</v>
      </c>
      <c r="AB129" s="25" t="s">
        <v>38</v>
      </c>
      <c r="AC129" s="25" t="s">
        <v>1113</v>
      </c>
      <c r="AD129" s="30">
        <f>'Projects &amp; Initiatives'!AC14</f>
        <v>46232</v>
      </c>
      <c r="AE129" s="29" t="str">
        <f t="shared" si="20"/>
        <v>Yes</v>
      </c>
      <c r="AF129" s="29" t="str">
        <f t="shared" si="21"/>
        <v>Yes</v>
      </c>
      <c r="AG129" s="29" t="str">
        <f t="shared" si="22"/>
        <v>Not applicable</v>
      </c>
      <c r="AH129" s="29" t="str">
        <f t="shared" si="23"/>
        <v>Not applicable</v>
      </c>
      <c r="AI129" s="29" t="str">
        <f t="shared" si="24"/>
        <v>No</v>
      </c>
      <c r="AJ129" s="29" t="str">
        <f t="shared" si="25"/>
        <v>Yes</v>
      </c>
      <c r="AK129" s="29" t="str">
        <f t="shared" si="26"/>
        <v>No</v>
      </c>
      <c r="AL129" s="29" t="str">
        <f t="shared" si="27"/>
        <v>Yes</v>
      </c>
      <c r="AM129" s="29" t="str">
        <f t="shared" si="28"/>
        <v>No</v>
      </c>
      <c r="AN129" s="29" t="s">
        <v>1805</v>
      </c>
      <c r="AO129" s="11"/>
      <c r="AP129" s="25"/>
      <c r="AQ129" s="25"/>
      <c r="AR129" s="11"/>
      <c r="AS129" s="11"/>
      <c r="AT129" s="11"/>
      <c r="AU129" s="11"/>
      <c r="AV129" s="11"/>
      <c r="AW129" s="11"/>
      <c r="AX129" s="11"/>
      <c r="AY129" s="11"/>
    </row>
    <row r="130" spans="1:51" s="10" customFormat="1" ht="63" customHeight="1" x14ac:dyDescent="0.2">
      <c r="A130" s="28" t="str">
        <f>'Projects &amp; Initiatives'!B15</f>
        <v>CAgriLab</v>
      </c>
      <c r="B130" s="29" t="s">
        <v>1806</v>
      </c>
      <c r="C130" s="29" t="s">
        <v>1778</v>
      </c>
      <c r="D130" s="29" t="s">
        <v>1779</v>
      </c>
      <c r="E130" s="29" t="str">
        <f>'Projects &amp; Initiatives'!C15</f>
        <v>Technological University of the Shannon</v>
      </c>
      <c r="F130" s="29" t="s">
        <v>260</v>
      </c>
      <c r="G130" s="29" t="s">
        <v>1692</v>
      </c>
      <c r="H130" s="29" t="s">
        <v>1611</v>
      </c>
      <c r="I130" s="29" t="s">
        <v>1744</v>
      </c>
      <c r="J130" s="29" t="s">
        <v>1623</v>
      </c>
      <c r="K130" s="29" t="str">
        <f>'Projects &amp; Initiatives'!G15</f>
        <v>Ireland</v>
      </c>
      <c r="L130" s="29" t="str">
        <f>'Projects &amp; Initiatives'!U15</f>
        <v>No</v>
      </c>
      <c r="M130" s="29" t="str">
        <f>'Projects &amp; Initiatives'!V15</f>
        <v>No</v>
      </c>
      <c r="N130" s="29" t="str">
        <f>'Projects &amp; Initiatives'!W15</f>
        <v>No</v>
      </c>
      <c r="O130" s="29" t="str">
        <f>'Projects &amp; Initiatives'!X15</f>
        <v>No</v>
      </c>
      <c r="P130" s="29" t="s">
        <v>36</v>
      </c>
      <c r="Q130" s="29" t="s">
        <v>907</v>
      </c>
      <c r="R130" s="29" t="str">
        <f>'Projects &amp; Initiatives'!M15</f>
        <v>Implicit</v>
      </c>
      <c r="S130" s="29" t="str">
        <f>'Projects &amp; Initiatives'!N15</f>
        <v>Yes</v>
      </c>
      <c r="T130" s="29" t="str">
        <f t="shared" ref="T130:T187" si="34">IF(OR(U130="",U130="None stated"),"No",IF(AND(ISNUMBER(SEARCH("Requires clarification",U130)),LEN(U130)&lt;=30),"Unknown","Yes"))</f>
        <v>Yes</v>
      </c>
      <c r="U130" s="29" t="str">
        <f>'Projects &amp; Initiatives'!P15</f>
        <v>Non-formal / Informal Education</v>
      </c>
      <c r="V130" s="29" t="str">
        <f>'Projects &amp; Initiatives'!R15</f>
        <v>No</v>
      </c>
      <c r="W130" s="29" t="str">
        <f>'Projects &amp; Initiatives'!I15</f>
        <v>Online</v>
      </c>
      <c r="X130" s="29" t="str">
        <f>'Projects &amp; Initiatives'!AB15</f>
        <v>Active</v>
      </c>
      <c r="Y130" s="29" t="str">
        <f>'Projects &amp; Initiatives'!AA15</f>
        <v>Official website verified</v>
      </c>
      <c r="Z130" s="29" t="str">
        <f>'Projects &amp; Initiatives'!Z15</f>
        <v>Official Website</v>
      </c>
      <c r="AA130" s="25" t="s">
        <v>1614</v>
      </c>
      <c r="AB130" s="25" t="s">
        <v>38</v>
      </c>
      <c r="AC130" s="25" t="s">
        <v>1113</v>
      </c>
      <c r="AD130" s="30">
        <f>'Projects &amp; Initiatives'!AC15</f>
        <v>46232</v>
      </c>
      <c r="AE130" s="29" t="str">
        <f t="shared" ref="AE130:AE187" si="35">IF(OR(X130="Active",X130="Seasonal",X130="Transitioning"),"Yes","No")</f>
        <v>Yes</v>
      </c>
      <c r="AF130" s="29" t="str">
        <f t="shared" ref="AF130:AF187" si="36">IF(AND(G130&lt;&gt;"Exclude",OR(Y130="Provider validated",Y130="Official website verified")),"Yes","No")</f>
        <v>Yes</v>
      </c>
      <c r="AG130" s="29" t="str">
        <f t="shared" ref="AG130:AG187" si="37">IF(AND(G130="Core",AE130="Yes",AF130="Yes"),IF(L130="No","Yes","No"),"Not applicable")</f>
        <v>Not applicable</v>
      </c>
      <c r="AH130" s="29" t="str">
        <f t="shared" ref="AH130:AH187" si="38">IF(AND(G130="Core",AE130="Yes",AF130="Yes"),IF(P130="No","Yes",IF(OR(Q130="ITE",Q130="CPD",Q130="Both"),"No","Yes")),"Not applicable")</f>
        <v>Not applicable</v>
      </c>
      <c r="AI130" s="29" t="str">
        <f t="shared" ref="AI130:AI187" si="39">IF(AND(C130="Course/Programme",OR(V130="Yes",ISNUMBER(SEARCH("Higher Education",U130)),ISNUMBER(SEARCH("Initial Teacher Education",U130)),ISNUMBER(SEARCH("Leaving Certificate",U130)),ISNUMBER(SEARCH("Junior Cycle",U130)))),"Yes","No")</f>
        <v>No</v>
      </c>
      <c r="AJ130" s="29" t="str">
        <f t="shared" ref="AJ130:AJ187" si="40">IF(OR(ISNUMBER(SEARCH("Non-formal",U130)),ISNUMBER(SEARCH("Informal",U130)),C130="Resource/Toolkit",AND(C130="Project/Initiative",I130&lt;&gt;"Incidental")),"Yes","No")</f>
        <v>Yes</v>
      </c>
      <c r="AK130" s="29" t="str">
        <f t="shared" ref="AK130:AK187" si="41">IF(OR(W130="Online",W130="Blended"),"Yes","No")</f>
        <v>Yes</v>
      </c>
      <c r="AL130" s="29" t="str">
        <f t="shared" ref="AL130:AL187" si="42">IF(R130="Explicit","Yes","No")</f>
        <v>No</v>
      </c>
      <c r="AM130" s="29" t="str">
        <f t="shared" ref="AM130:AM187" si="43">IF(OR(H130="Parent collection",H130="Component resource"),"Yes","No")</f>
        <v>No</v>
      </c>
      <c r="AN130" s="29" t="s">
        <v>1807</v>
      </c>
      <c r="AO130" s="11"/>
      <c r="AP130" s="25"/>
      <c r="AQ130" s="25"/>
      <c r="AR130" s="11"/>
      <c r="AS130" s="11"/>
      <c r="AT130" s="11"/>
      <c r="AU130" s="11"/>
      <c r="AV130" s="11"/>
      <c r="AW130" s="11"/>
      <c r="AX130" s="11"/>
      <c r="AY130" s="11"/>
    </row>
    <row r="131" spans="1:51" s="10" customFormat="1" ht="63" customHeight="1" x14ac:dyDescent="0.2">
      <c r="A131" s="28" t="str">
        <f>'Projects &amp; Initiatives'!B16</f>
        <v>BioICEP</v>
      </c>
      <c r="B131" s="29" t="s">
        <v>1808</v>
      </c>
      <c r="C131" s="29" t="s">
        <v>1778</v>
      </c>
      <c r="D131" s="29" t="s">
        <v>1779</v>
      </c>
      <c r="E131" s="29" t="str">
        <f>'Projects &amp; Initiatives'!C16</f>
        <v>CABR / Shannon ABC</v>
      </c>
      <c r="F131" s="29" t="s">
        <v>1639</v>
      </c>
      <c r="G131" s="29" t="s">
        <v>1692</v>
      </c>
      <c r="H131" s="29" t="s">
        <v>1611</v>
      </c>
      <c r="I131" s="29" t="s">
        <v>1782</v>
      </c>
      <c r="J131" s="29" t="s">
        <v>1619</v>
      </c>
      <c r="K131" s="29" t="str">
        <f>'Projects &amp; Initiatives'!G16</f>
        <v>Ireland/EU</v>
      </c>
      <c r="L131" s="29" t="str">
        <f>'Projects &amp; Initiatives'!U16</f>
        <v>No</v>
      </c>
      <c r="M131" s="29" t="str">
        <f>'Projects &amp; Initiatives'!V16</f>
        <v>No</v>
      </c>
      <c r="N131" s="29" t="str">
        <f>'Projects &amp; Initiatives'!W16</f>
        <v>No</v>
      </c>
      <c r="O131" s="29" t="str">
        <f>'Projects &amp; Initiatives'!X16</f>
        <v>Yes</v>
      </c>
      <c r="P131" s="29" t="s">
        <v>36</v>
      </c>
      <c r="Q131" s="29" t="s">
        <v>907</v>
      </c>
      <c r="R131" s="29" t="str">
        <f>'Projects &amp; Initiatives'!M16</f>
        <v>Explicit</v>
      </c>
      <c r="S131" s="29" t="str">
        <f>'Projects &amp; Initiatives'!N16</f>
        <v>No</v>
      </c>
      <c r="T131" s="29" t="str">
        <f t="shared" si="34"/>
        <v>Yes</v>
      </c>
      <c r="U131" s="29" t="str">
        <f>'Projects &amp; Initiatives'!P16</f>
        <v>Higher Education / Research Training; Non-formal / Informal Education</v>
      </c>
      <c r="V131" s="29" t="str">
        <f>'Projects &amp; Initiatives'!R16</f>
        <v>No</v>
      </c>
      <c r="W131" s="29" t="str">
        <f>'Projects &amp; Initiatives'!I16</f>
        <v>Unknown</v>
      </c>
      <c r="X131" s="29" t="str">
        <f>'Projects &amp; Initiatives'!AB16</f>
        <v>Completed</v>
      </c>
      <c r="Y131" s="29" t="str">
        <f>'Projects &amp; Initiatives'!AA16</f>
        <v>Official website verified</v>
      </c>
      <c r="Z131" s="29" t="str">
        <f>'Projects &amp; Initiatives'!Z16</f>
        <v>Official Website</v>
      </c>
      <c r="AA131" s="25" t="s">
        <v>1614</v>
      </c>
      <c r="AB131" s="25" t="s">
        <v>38</v>
      </c>
      <c r="AC131" s="25" t="s">
        <v>1113</v>
      </c>
      <c r="AD131" s="30">
        <f>'Projects &amp; Initiatives'!AC16</f>
        <v>46232</v>
      </c>
      <c r="AE131" s="29" t="str">
        <f t="shared" si="35"/>
        <v>No</v>
      </c>
      <c r="AF131" s="29" t="str">
        <f t="shared" si="36"/>
        <v>Yes</v>
      </c>
      <c r="AG131" s="29" t="str">
        <f t="shared" si="37"/>
        <v>Not applicable</v>
      </c>
      <c r="AH131" s="29" t="str">
        <f t="shared" si="38"/>
        <v>Not applicable</v>
      </c>
      <c r="AI131" s="29" t="str">
        <f t="shared" si="39"/>
        <v>No</v>
      </c>
      <c r="AJ131" s="29" t="str">
        <f t="shared" si="40"/>
        <v>Yes</v>
      </c>
      <c r="AK131" s="29" t="str">
        <f t="shared" si="41"/>
        <v>No</v>
      </c>
      <c r="AL131" s="29" t="str">
        <f t="shared" si="42"/>
        <v>Yes</v>
      </c>
      <c r="AM131" s="29" t="str">
        <f t="shared" si="43"/>
        <v>No</v>
      </c>
      <c r="AN131" s="29" t="s">
        <v>1809</v>
      </c>
      <c r="AO131" s="11"/>
      <c r="AP131" s="25"/>
      <c r="AQ131" s="25"/>
      <c r="AR131" s="11"/>
      <c r="AS131" s="11"/>
      <c r="AT131" s="11"/>
      <c r="AU131" s="11"/>
      <c r="AV131" s="11"/>
      <c r="AW131" s="11"/>
      <c r="AX131" s="11"/>
      <c r="AY131" s="11"/>
    </row>
    <row r="132" spans="1:51" s="10" customFormat="1" ht="63" customHeight="1" x14ac:dyDescent="0.2">
      <c r="A132" s="28" t="str">
        <f>'Projects &amp; Initiatives'!B17</f>
        <v>BAMMBO</v>
      </c>
      <c r="B132" s="29" t="s">
        <v>1810</v>
      </c>
      <c r="C132" s="29" t="s">
        <v>1778</v>
      </c>
      <c r="D132" s="29" t="s">
        <v>1779</v>
      </c>
      <c r="E132" s="29" t="str">
        <f>'Projects &amp; Initiatives'!C17</f>
        <v>CABR / Shannon ABC</v>
      </c>
      <c r="F132" s="29" t="s">
        <v>1639</v>
      </c>
      <c r="G132" s="29" t="s">
        <v>1692</v>
      </c>
      <c r="H132" s="29" t="s">
        <v>1611</v>
      </c>
      <c r="I132" s="29" t="s">
        <v>1782</v>
      </c>
      <c r="J132" s="29" t="s">
        <v>1619</v>
      </c>
      <c r="K132" s="29" t="str">
        <f>'Projects &amp; Initiatives'!G17</f>
        <v>Ireland/EU</v>
      </c>
      <c r="L132" s="29" t="str">
        <f>'Projects &amp; Initiatives'!U17</f>
        <v>No</v>
      </c>
      <c r="M132" s="29" t="str">
        <f>'Projects &amp; Initiatives'!V17</f>
        <v>No</v>
      </c>
      <c r="N132" s="29" t="str">
        <f>'Projects &amp; Initiatives'!W17</f>
        <v>No</v>
      </c>
      <c r="O132" s="29" t="str">
        <f>'Projects &amp; Initiatives'!X17</f>
        <v>Yes</v>
      </c>
      <c r="P132" s="29" t="s">
        <v>36</v>
      </c>
      <c r="Q132" s="29" t="s">
        <v>907</v>
      </c>
      <c r="R132" s="29" t="str">
        <f>'Projects &amp; Initiatives'!M17</f>
        <v>Implicit</v>
      </c>
      <c r="S132" s="29" t="str">
        <f>'Projects &amp; Initiatives'!N17</f>
        <v>No</v>
      </c>
      <c r="T132" s="29" t="str">
        <f t="shared" si="34"/>
        <v>Yes</v>
      </c>
      <c r="U132" s="29" t="str">
        <f>'Projects &amp; Initiatives'!P17</f>
        <v>Higher Education / Research Training; Non-formal / Informal Education</v>
      </c>
      <c r="V132" s="29" t="str">
        <f>'Projects &amp; Initiatives'!R17</f>
        <v>No</v>
      </c>
      <c r="W132" s="29" t="str">
        <f>'Projects &amp; Initiatives'!I17</f>
        <v>Unknown</v>
      </c>
      <c r="X132" s="29" t="str">
        <f>'Projects &amp; Initiatives'!AB17</f>
        <v>Completed</v>
      </c>
      <c r="Y132" s="29" t="str">
        <f>'Projects &amp; Initiatives'!AA17</f>
        <v>Needs clarification</v>
      </c>
      <c r="Z132" s="29" t="str">
        <f>'Projects &amp; Initiatives'!Z17</f>
        <v>Email</v>
      </c>
      <c r="AA132" s="25" t="s">
        <v>1668</v>
      </c>
      <c r="AB132" s="25" t="s">
        <v>53</v>
      </c>
      <c r="AC132" s="25" t="s">
        <v>1113</v>
      </c>
      <c r="AD132" s="30">
        <f>'Projects &amp; Initiatives'!AC17</f>
        <v>46232</v>
      </c>
      <c r="AE132" s="29" t="str">
        <f t="shared" si="35"/>
        <v>No</v>
      </c>
      <c r="AF132" s="29" t="str">
        <f t="shared" si="36"/>
        <v>No</v>
      </c>
      <c r="AG132" s="29" t="str">
        <f t="shared" si="37"/>
        <v>Not applicable</v>
      </c>
      <c r="AH132" s="29" t="str">
        <f t="shared" si="38"/>
        <v>Not applicable</v>
      </c>
      <c r="AI132" s="29" t="str">
        <f t="shared" si="39"/>
        <v>No</v>
      </c>
      <c r="AJ132" s="29" t="str">
        <f t="shared" si="40"/>
        <v>Yes</v>
      </c>
      <c r="AK132" s="29" t="str">
        <f t="shared" si="41"/>
        <v>No</v>
      </c>
      <c r="AL132" s="29" t="str">
        <f t="shared" si="42"/>
        <v>No</v>
      </c>
      <c r="AM132" s="29" t="str">
        <f t="shared" si="43"/>
        <v>No</v>
      </c>
      <c r="AN132" s="29" t="s">
        <v>1811</v>
      </c>
      <c r="AO132" s="11"/>
      <c r="AP132" s="25"/>
      <c r="AQ132" s="25"/>
      <c r="AR132" s="11"/>
      <c r="AS132" s="11"/>
      <c r="AT132" s="11"/>
      <c r="AU132" s="11"/>
      <c r="AV132" s="11"/>
      <c r="AW132" s="11"/>
      <c r="AX132" s="11"/>
      <c r="AY132" s="11"/>
    </row>
    <row r="133" spans="1:51" s="10" customFormat="1" ht="63" customHeight="1" x14ac:dyDescent="0.2">
      <c r="A133" s="28" t="str">
        <f>'Projects &amp; Initiatives'!B18</f>
        <v>NACO</v>
      </c>
      <c r="B133" s="29" t="s">
        <v>1812</v>
      </c>
      <c r="C133" s="29" t="s">
        <v>1778</v>
      </c>
      <c r="D133" s="29" t="s">
        <v>1779</v>
      </c>
      <c r="E133" s="29" t="str">
        <f>'Projects &amp; Initiatives'!C18</f>
        <v>Centre for Applied Bioscience Research (CABR)</v>
      </c>
      <c r="F133" s="29" t="s">
        <v>1639</v>
      </c>
      <c r="G133" s="29" t="s">
        <v>1692</v>
      </c>
      <c r="H133" s="29" t="s">
        <v>1611</v>
      </c>
      <c r="I133" s="29" t="s">
        <v>1782</v>
      </c>
      <c r="J133" s="29" t="s">
        <v>1619</v>
      </c>
      <c r="K133" s="29" t="str">
        <f>'Projects &amp; Initiatives'!G18</f>
        <v>Ireland/EU</v>
      </c>
      <c r="L133" s="29" t="str">
        <f>'Projects &amp; Initiatives'!U18</f>
        <v>No</v>
      </c>
      <c r="M133" s="29" t="str">
        <f>'Projects &amp; Initiatives'!V18</f>
        <v>No</v>
      </c>
      <c r="N133" s="29" t="str">
        <f>'Projects &amp; Initiatives'!W18</f>
        <v>No</v>
      </c>
      <c r="O133" s="29" t="str">
        <f>'Projects &amp; Initiatives'!X18</f>
        <v>Yes</v>
      </c>
      <c r="P133" s="29" t="s">
        <v>36</v>
      </c>
      <c r="Q133" s="29" t="s">
        <v>907</v>
      </c>
      <c r="R133" s="29" t="str">
        <f>'Projects &amp; Initiatives'!M18</f>
        <v>Implicit</v>
      </c>
      <c r="S133" s="29" t="str">
        <f>'Projects &amp; Initiatives'!N18</f>
        <v>No</v>
      </c>
      <c r="T133" s="29" t="str">
        <f t="shared" si="34"/>
        <v>Yes</v>
      </c>
      <c r="U133" s="29" t="str">
        <f>'Projects &amp; Initiatives'!P18</f>
        <v>Higher Education / Research Training</v>
      </c>
      <c r="V133" s="29" t="str">
        <f>'Projects &amp; Initiatives'!R18</f>
        <v>No</v>
      </c>
      <c r="W133" s="29" t="str">
        <f>'Projects &amp; Initiatives'!I18</f>
        <v>Unknown</v>
      </c>
      <c r="X133" s="29" t="str">
        <f>'Projects &amp; Initiatives'!AB18</f>
        <v>Completed</v>
      </c>
      <c r="Y133" s="29" t="str">
        <f>'Projects &amp; Initiatives'!AA18</f>
        <v>Official website verified</v>
      </c>
      <c r="Z133" s="29" t="str">
        <f>'Projects &amp; Initiatives'!Z18</f>
        <v>Official Website</v>
      </c>
      <c r="AA133" s="25" t="s">
        <v>1614</v>
      </c>
      <c r="AB133" s="25" t="s">
        <v>38</v>
      </c>
      <c r="AC133" s="25" t="s">
        <v>1113</v>
      </c>
      <c r="AD133" s="30">
        <f>'Projects &amp; Initiatives'!AC18</f>
        <v>46232</v>
      </c>
      <c r="AE133" s="29" t="str">
        <f t="shared" si="35"/>
        <v>No</v>
      </c>
      <c r="AF133" s="29" t="str">
        <f t="shared" si="36"/>
        <v>Yes</v>
      </c>
      <c r="AG133" s="29" t="str">
        <f t="shared" si="37"/>
        <v>Not applicable</v>
      </c>
      <c r="AH133" s="29" t="str">
        <f t="shared" si="38"/>
        <v>Not applicable</v>
      </c>
      <c r="AI133" s="29" t="str">
        <f t="shared" si="39"/>
        <v>No</v>
      </c>
      <c r="AJ133" s="29" t="str">
        <f t="shared" si="40"/>
        <v>No</v>
      </c>
      <c r="AK133" s="29" t="str">
        <f t="shared" si="41"/>
        <v>No</v>
      </c>
      <c r="AL133" s="29" t="str">
        <f t="shared" si="42"/>
        <v>No</v>
      </c>
      <c r="AM133" s="29" t="str">
        <f t="shared" si="43"/>
        <v>No</v>
      </c>
      <c r="AN133" s="29" t="s">
        <v>1813</v>
      </c>
      <c r="AO133" s="11"/>
      <c r="AP133" s="25"/>
      <c r="AQ133" s="25"/>
      <c r="AR133" s="11"/>
      <c r="AS133" s="11"/>
      <c r="AT133" s="11"/>
      <c r="AU133" s="11"/>
      <c r="AV133" s="11"/>
      <c r="AW133" s="11"/>
      <c r="AX133" s="11"/>
      <c r="AY133" s="11"/>
    </row>
    <row r="134" spans="1:51" s="10" customFormat="1" ht="63" customHeight="1" x14ac:dyDescent="0.2">
      <c r="A134" s="28" t="str">
        <f>'Projects &amp; Initiatives'!B19</f>
        <v>Biorefinery Glas</v>
      </c>
      <c r="B134" s="29" t="s">
        <v>1814</v>
      </c>
      <c r="C134" s="29" t="s">
        <v>1778</v>
      </c>
      <c r="D134" s="29" t="s">
        <v>1779</v>
      </c>
      <c r="E134" s="29" t="str">
        <f>'Projects &amp; Initiatives'!C19</f>
        <v>CircBio / MTU</v>
      </c>
      <c r="F134" s="29" t="s">
        <v>260</v>
      </c>
      <c r="G134" s="29" t="s">
        <v>1692</v>
      </c>
      <c r="H134" s="29" t="s">
        <v>1611</v>
      </c>
      <c r="I134" s="29" t="s">
        <v>1744</v>
      </c>
      <c r="J134" s="29" t="s">
        <v>1623</v>
      </c>
      <c r="K134" s="29" t="str">
        <f>'Projects &amp; Initiatives'!G19</f>
        <v>Ireland</v>
      </c>
      <c r="L134" s="29" t="str">
        <f>'Projects &amp; Initiatives'!U19</f>
        <v>No</v>
      </c>
      <c r="M134" s="29" t="str">
        <f>'Projects &amp; Initiatives'!V19</f>
        <v>No</v>
      </c>
      <c r="N134" s="29" t="str">
        <f>'Projects &amp; Initiatives'!W19</f>
        <v>No</v>
      </c>
      <c r="O134" s="29" t="str">
        <f>'Projects &amp; Initiatives'!X19</f>
        <v>Yes</v>
      </c>
      <c r="P134" s="29" t="s">
        <v>36</v>
      </c>
      <c r="Q134" s="29" t="s">
        <v>907</v>
      </c>
      <c r="R134" s="29" t="str">
        <f>'Projects &amp; Initiatives'!M19</f>
        <v>Explicit</v>
      </c>
      <c r="S134" s="29" t="str">
        <f>'Projects &amp; Initiatives'!N19</f>
        <v>No</v>
      </c>
      <c r="T134" s="29" t="str">
        <f t="shared" si="34"/>
        <v>Yes</v>
      </c>
      <c r="U134" s="29" t="str">
        <f>'Projects &amp; Initiatives'!P19</f>
        <v>Higher Education / Research Training; Non-formal / Informal Education</v>
      </c>
      <c r="V134" s="29" t="str">
        <f>'Projects &amp; Initiatives'!R19</f>
        <v>No</v>
      </c>
      <c r="W134" s="29" t="str">
        <f>'Projects &amp; Initiatives'!I19</f>
        <v>Unknown</v>
      </c>
      <c r="X134" s="29" t="str">
        <f>'Projects &amp; Initiatives'!AB19</f>
        <v>Active</v>
      </c>
      <c r="Y134" s="29" t="str">
        <f>'Projects &amp; Initiatives'!AA19</f>
        <v>Needs clarification</v>
      </c>
      <c r="Z134" s="29" t="str">
        <f>'Projects &amp; Initiatives'!Z19</f>
        <v>Email</v>
      </c>
      <c r="AA134" s="25" t="s">
        <v>1668</v>
      </c>
      <c r="AB134" s="25" t="s">
        <v>53</v>
      </c>
      <c r="AC134" s="25" t="s">
        <v>1113</v>
      </c>
      <c r="AD134" s="30">
        <f>'Projects &amp; Initiatives'!AC19</f>
        <v>46232</v>
      </c>
      <c r="AE134" s="29" t="str">
        <f t="shared" si="35"/>
        <v>Yes</v>
      </c>
      <c r="AF134" s="29" t="str">
        <f t="shared" si="36"/>
        <v>No</v>
      </c>
      <c r="AG134" s="29" t="str">
        <f t="shared" si="37"/>
        <v>Not applicable</v>
      </c>
      <c r="AH134" s="29" t="str">
        <f t="shared" si="38"/>
        <v>Not applicable</v>
      </c>
      <c r="AI134" s="29" t="str">
        <f t="shared" si="39"/>
        <v>No</v>
      </c>
      <c r="AJ134" s="29" t="str">
        <f t="shared" si="40"/>
        <v>Yes</v>
      </c>
      <c r="AK134" s="29" t="str">
        <f t="shared" si="41"/>
        <v>No</v>
      </c>
      <c r="AL134" s="29" t="str">
        <f t="shared" si="42"/>
        <v>Yes</v>
      </c>
      <c r="AM134" s="29" t="str">
        <f t="shared" si="43"/>
        <v>No</v>
      </c>
      <c r="AN134" s="29" t="s">
        <v>1815</v>
      </c>
      <c r="AO134" s="11"/>
      <c r="AP134" s="25"/>
      <c r="AQ134" s="25"/>
      <c r="AR134" s="11"/>
      <c r="AS134" s="11"/>
      <c r="AT134" s="11"/>
      <c r="AU134" s="11"/>
      <c r="AV134" s="11"/>
      <c r="AW134" s="11"/>
      <c r="AX134" s="11"/>
      <c r="AY134" s="11"/>
    </row>
    <row r="135" spans="1:51" s="10" customFormat="1" ht="63" customHeight="1" x14ac:dyDescent="0.2">
      <c r="A135" s="28" t="str">
        <f>'Projects &amp; Initiatives'!B20</f>
        <v>INGREEN</v>
      </c>
      <c r="B135" s="29" t="s">
        <v>1816</v>
      </c>
      <c r="C135" s="29" t="s">
        <v>1778</v>
      </c>
      <c r="D135" s="29" t="s">
        <v>1779</v>
      </c>
      <c r="E135" s="29" t="str">
        <f>'Projects &amp; Initiatives'!C20</f>
        <v>CircBio / MTU</v>
      </c>
      <c r="F135" s="29" t="s">
        <v>260</v>
      </c>
      <c r="G135" s="29" t="s">
        <v>1692</v>
      </c>
      <c r="H135" s="29" t="s">
        <v>1611</v>
      </c>
      <c r="I135" s="29" t="s">
        <v>1782</v>
      </c>
      <c r="J135" s="29" t="s">
        <v>1619</v>
      </c>
      <c r="K135" s="29" t="str">
        <f>'Projects &amp; Initiatives'!G20</f>
        <v>Ireland/EU</v>
      </c>
      <c r="L135" s="29" t="str">
        <f>'Projects &amp; Initiatives'!U20</f>
        <v>No</v>
      </c>
      <c r="M135" s="29" t="str">
        <f>'Projects &amp; Initiatives'!V20</f>
        <v>No</v>
      </c>
      <c r="N135" s="29" t="str">
        <f>'Projects &amp; Initiatives'!W20</f>
        <v>No</v>
      </c>
      <c r="O135" s="29" t="str">
        <f>'Projects &amp; Initiatives'!X20</f>
        <v>Yes</v>
      </c>
      <c r="P135" s="29" t="s">
        <v>36</v>
      </c>
      <c r="Q135" s="29" t="s">
        <v>907</v>
      </c>
      <c r="R135" s="29" t="str">
        <f>'Projects &amp; Initiatives'!M20</f>
        <v>Explicit</v>
      </c>
      <c r="S135" s="29" t="str">
        <f>'Projects &amp; Initiatives'!N20</f>
        <v>No</v>
      </c>
      <c r="T135" s="29" t="str">
        <f t="shared" si="34"/>
        <v>Yes</v>
      </c>
      <c r="U135" s="29" t="str">
        <f>'Projects &amp; Initiatives'!P20</f>
        <v>Higher Education / Research Training; Non-formal / Informal Education</v>
      </c>
      <c r="V135" s="29" t="str">
        <f>'Projects &amp; Initiatives'!R20</f>
        <v>No</v>
      </c>
      <c r="W135" s="29" t="str">
        <f>'Projects &amp; Initiatives'!I20</f>
        <v>Unknown</v>
      </c>
      <c r="X135" s="29" t="str">
        <f>'Projects &amp; Initiatives'!AB20</f>
        <v>Completed</v>
      </c>
      <c r="Y135" s="29" t="str">
        <f>'Projects &amp; Initiatives'!AA20</f>
        <v>Official website verified</v>
      </c>
      <c r="Z135" s="29" t="str">
        <f>'Projects &amp; Initiatives'!Z20</f>
        <v>Official Website</v>
      </c>
      <c r="AA135" s="25" t="s">
        <v>1614</v>
      </c>
      <c r="AB135" s="25" t="s">
        <v>38</v>
      </c>
      <c r="AC135" s="25" t="s">
        <v>1113</v>
      </c>
      <c r="AD135" s="30">
        <f>'Projects &amp; Initiatives'!AC20</f>
        <v>46232</v>
      </c>
      <c r="AE135" s="29" t="str">
        <f t="shared" si="35"/>
        <v>No</v>
      </c>
      <c r="AF135" s="29" t="str">
        <f t="shared" si="36"/>
        <v>Yes</v>
      </c>
      <c r="AG135" s="29" t="str">
        <f t="shared" si="37"/>
        <v>Not applicable</v>
      </c>
      <c r="AH135" s="29" t="str">
        <f t="shared" si="38"/>
        <v>Not applicable</v>
      </c>
      <c r="AI135" s="29" t="str">
        <f t="shared" si="39"/>
        <v>No</v>
      </c>
      <c r="AJ135" s="29" t="str">
        <f t="shared" si="40"/>
        <v>Yes</v>
      </c>
      <c r="AK135" s="29" t="str">
        <f t="shared" si="41"/>
        <v>No</v>
      </c>
      <c r="AL135" s="29" t="str">
        <f t="shared" si="42"/>
        <v>Yes</v>
      </c>
      <c r="AM135" s="29" t="str">
        <f t="shared" si="43"/>
        <v>No</v>
      </c>
      <c r="AN135" s="29" t="s">
        <v>1790</v>
      </c>
      <c r="AO135" s="11"/>
      <c r="AP135" s="25"/>
      <c r="AQ135" s="25"/>
      <c r="AR135" s="11"/>
      <c r="AS135" s="11"/>
      <c r="AT135" s="11"/>
      <c r="AU135" s="11"/>
      <c r="AV135" s="11"/>
      <c r="AW135" s="11"/>
      <c r="AX135" s="11"/>
      <c r="AY135" s="11"/>
    </row>
    <row r="136" spans="1:51" s="10" customFormat="1" ht="63" customHeight="1" x14ac:dyDescent="0.2">
      <c r="A136" s="28" t="str">
        <f>'Projects &amp; Initiatives'!B21</f>
        <v>BioWill</v>
      </c>
      <c r="B136" s="29" t="s">
        <v>1817</v>
      </c>
      <c r="C136" s="29" t="s">
        <v>1778</v>
      </c>
      <c r="D136" s="29" t="s">
        <v>1779</v>
      </c>
      <c r="E136" s="29" t="str">
        <f>'Projects &amp; Initiatives'!C21</f>
        <v>CircBio / MTU</v>
      </c>
      <c r="F136" s="29" t="s">
        <v>260</v>
      </c>
      <c r="G136" s="29" t="s">
        <v>1692</v>
      </c>
      <c r="H136" s="29" t="s">
        <v>1611</v>
      </c>
      <c r="I136" s="29" t="s">
        <v>1782</v>
      </c>
      <c r="J136" s="29" t="s">
        <v>1619</v>
      </c>
      <c r="K136" s="29" t="str">
        <f>'Projects &amp; Initiatives'!G21</f>
        <v>Ireland/EU</v>
      </c>
      <c r="L136" s="29" t="str">
        <f>'Projects &amp; Initiatives'!U21</f>
        <v>No</v>
      </c>
      <c r="M136" s="29" t="str">
        <f>'Projects &amp; Initiatives'!V21</f>
        <v>No</v>
      </c>
      <c r="N136" s="29" t="str">
        <f>'Projects &amp; Initiatives'!W21</f>
        <v>No</v>
      </c>
      <c r="O136" s="29" t="str">
        <f>'Projects &amp; Initiatives'!X21</f>
        <v>Yes</v>
      </c>
      <c r="P136" s="29" t="s">
        <v>36</v>
      </c>
      <c r="Q136" s="29" t="s">
        <v>907</v>
      </c>
      <c r="R136" s="29" t="str">
        <f>'Projects &amp; Initiatives'!M21</f>
        <v>Explicit</v>
      </c>
      <c r="S136" s="29" t="str">
        <f>'Projects &amp; Initiatives'!N21</f>
        <v>No</v>
      </c>
      <c r="T136" s="29" t="str">
        <f t="shared" si="34"/>
        <v>Yes</v>
      </c>
      <c r="U136" s="29" t="str">
        <f>'Projects &amp; Initiatives'!P21</f>
        <v>Higher Education / Research Training; Non-formal / Informal Education</v>
      </c>
      <c r="V136" s="29" t="str">
        <f>'Projects &amp; Initiatives'!R21</f>
        <v>No</v>
      </c>
      <c r="W136" s="29" t="str">
        <f>'Projects &amp; Initiatives'!I21</f>
        <v>Unknown</v>
      </c>
      <c r="X136" s="29" t="str">
        <f>'Projects &amp; Initiatives'!AB21</f>
        <v>Active</v>
      </c>
      <c r="Y136" s="29" t="str">
        <f>'Projects &amp; Initiatives'!AA21</f>
        <v>Needs clarification</v>
      </c>
      <c r="Z136" s="29" t="str">
        <f>'Projects &amp; Initiatives'!Z21</f>
        <v>Email</v>
      </c>
      <c r="AA136" s="25" t="s">
        <v>1668</v>
      </c>
      <c r="AB136" s="25" t="s">
        <v>53</v>
      </c>
      <c r="AC136" s="25" t="s">
        <v>1113</v>
      </c>
      <c r="AD136" s="30">
        <f>'Projects &amp; Initiatives'!AC21</f>
        <v>46232</v>
      </c>
      <c r="AE136" s="29" t="str">
        <f t="shared" si="35"/>
        <v>Yes</v>
      </c>
      <c r="AF136" s="29" t="str">
        <f t="shared" si="36"/>
        <v>No</v>
      </c>
      <c r="AG136" s="29" t="str">
        <f t="shared" si="37"/>
        <v>Not applicable</v>
      </c>
      <c r="AH136" s="29" t="str">
        <f t="shared" si="38"/>
        <v>Not applicable</v>
      </c>
      <c r="AI136" s="29" t="str">
        <f t="shared" si="39"/>
        <v>No</v>
      </c>
      <c r="AJ136" s="29" t="str">
        <f t="shared" si="40"/>
        <v>Yes</v>
      </c>
      <c r="AK136" s="29" t="str">
        <f t="shared" si="41"/>
        <v>No</v>
      </c>
      <c r="AL136" s="29" t="str">
        <f t="shared" si="42"/>
        <v>Yes</v>
      </c>
      <c r="AM136" s="29" t="str">
        <f t="shared" si="43"/>
        <v>No</v>
      </c>
      <c r="AN136" s="29" t="s">
        <v>1818</v>
      </c>
      <c r="AO136" s="11"/>
      <c r="AP136" s="25"/>
      <c r="AQ136" s="25"/>
      <c r="AR136" s="11"/>
      <c r="AS136" s="11"/>
      <c r="AT136" s="11"/>
      <c r="AU136" s="11"/>
      <c r="AV136" s="11"/>
      <c r="AW136" s="11"/>
      <c r="AX136" s="11"/>
      <c r="AY136" s="11"/>
    </row>
    <row r="137" spans="1:51" s="10" customFormat="1" ht="63" customHeight="1" x14ac:dyDescent="0.2">
      <c r="A137" s="28" t="str">
        <f>'Projects &amp; Initiatives'!B22</f>
        <v>PHAROS Ireland Mega Event</v>
      </c>
      <c r="B137" s="29" t="s">
        <v>1819</v>
      </c>
      <c r="C137" s="29" t="s">
        <v>1778</v>
      </c>
      <c r="D137" s="29" t="s">
        <v>1779</v>
      </c>
      <c r="E137" s="29" t="str">
        <f>'Projects &amp; Initiatives'!C22</f>
        <v>CircBio / MTU</v>
      </c>
      <c r="F137" s="29" t="s">
        <v>260</v>
      </c>
      <c r="G137" s="29" t="s">
        <v>1692</v>
      </c>
      <c r="H137" s="29" t="s">
        <v>1611</v>
      </c>
      <c r="I137" s="29" t="s">
        <v>1782</v>
      </c>
      <c r="J137" s="29" t="s">
        <v>1623</v>
      </c>
      <c r="K137" s="29" t="str">
        <f>'Projects &amp; Initiatives'!G22</f>
        <v>Ireland</v>
      </c>
      <c r="L137" s="29" t="str">
        <f>'Projects &amp; Initiatives'!U22</f>
        <v>No</v>
      </c>
      <c r="M137" s="29" t="str">
        <f>'Projects &amp; Initiatives'!V22</f>
        <v>No</v>
      </c>
      <c r="N137" s="29" t="str">
        <f>'Projects &amp; Initiatives'!W22</f>
        <v>No</v>
      </c>
      <c r="O137" s="29" t="str">
        <f>'Projects &amp; Initiatives'!X22</f>
        <v>No</v>
      </c>
      <c r="P137" s="29" t="s">
        <v>36</v>
      </c>
      <c r="Q137" s="29" t="s">
        <v>907</v>
      </c>
      <c r="R137" s="29" t="str">
        <f>'Projects &amp; Initiatives'!M22</f>
        <v>Adjacent</v>
      </c>
      <c r="S137" s="29" t="str">
        <f>'Projects &amp; Initiatives'!N22</f>
        <v>No</v>
      </c>
      <c r="T137" s="29" t="str">
        <f t="shared" si="34"/>
        <v>Yes</v>
      </c>
      <c r="U137" s="29" t="str">
        <f>'Projects &amp; Initiatives'!P22</f>
        <v>Non-formal / Informal Education</v>
      </c>
      <c r="V137" s="29" t="str">
        <f>'Projects &amp; Initiatives'!R22</f>
        <v>No</v>
      </c>
      <c r="W137" s="29" t="str">
        <f>'Projects &amp; Initiatives'!I22</f>
        <v>Unknown</v>
      </c>
      <c r="X137" s="29" t="str">
        <f>'Projects &amp; Initiatives'!AB22</f>
        <v>Completed</v>
      </c>
      <c r="Y137" s="29" t="str">
        <f>'Projects &amp; Initiatives'!AA22</f>
        <v>Needs clarification</v>
      </c>
      <c r="Z137" s="29" t="str">
        <f>'Projects &amp; Initiatives'!Z22</f>
        <v>Email</v>
      </c>
      <c r="AA137" s="25" t="s">
        <v>1668</v>
      </c>
      <c r="AB137" s="25" t="s">
        <v>53</v>
      </c>
      <c r="AC137" s="25" t="s">
        <v>1113</v>
      </c>
      <c r="AD137" s="30">
        <f>'Projects &amp; Initiatives'!AC22</f>
        <v>46232</v>
      </c>
      <c r="AE137" s="29" t="str">
        <f t="shared" si="35"/>
        <v>No</v>
      </c>
      <c r="AF137" s="29" t="str">
        <f t="shared" si="36"/>
        <v>No</v>
      </c>
      <c r="AG137" s="29" t="str">
        <f t="shared" si="37"/>
        <v>Not applicable</v>
      </c>
      <c r="AH137" s="29" t="str">
        <f t="shared" si="38"/>
        <v>Not applicable</v>
      </c>
      <c r="AI137" s="29" t="str">
        <f t="shared" si="39"/>
        <v>No</v>
      </c>
      <c r="AJ137" s="29" t="str">
        <f t="shared" si="40"/>
        <v>Yes</v>
      </c>
      <c r="AK137" s="29" t="str">
        <f t="shared" si="41"/>
        <v>No</v>
      </c>
      <c r="AL137" s="29" t="str">
        <f t="shared" si="42"/>
        <v>No</v>
      </c>
      <c r="AM137" s="29" t="str">
        <f t="shared" si="43"/>
        <v>No</v>
      </c>
      <c r="AN137" s="29" t="s">
        <v>1820</v>
      </c>
      <c r="AO137" s="11"/>
      <c r="AP137" s="25"/>
      <c r="AQ137" s="25"/>
      <c r="AR137" s="11"/>
      <c r="AS137" s="11"/>
      <c r="AT137" s="11"/>
      <c r="AU137" s="11"/>
      <c r="AV137" s="11"/>
      <c r="AW137" s="11"/>
      <c r="AX137" s="11"/>
      <c r="AY137" s="11"/>
    </row>
    <row r="138" spans="1:51" s="10" customFormat="1" ht="63" customHeight="1" x14ac:dyDescent="0.2">
      <c r="A138" s="28" t="str">
        <f>'Projects &amp; Initiatives'!B23</f>
        <v>VistaMilk</v>
      </c>
      <c r="B138" s="29" t="s">
        <v>1821</v>
      </c>
      <c r="C138" s="29" t="s">
        <v>1778</v>
      </c>
      <c r="D138" s="29" t="s">
        <v>1779</v>
      </c>
      <c r="E138" s="29" t="str">
        <f>'Projects &amp; Initiatives'!C23</f>
        <v>VistaMilk Research Ireland Centre; hosted by Teagasc</v>
      </c>
      <c r="F138" s="29" t="s">
        <v>1629</v>
      </c>
      <c r="G138" s="29" t="s">
        <v>1692</v>
      </c>
      <c r="H138" s="29" t="s">
        <v>1611</v>
      </c>
      <c r="I138" s="29" t="s">
        <v>1782</v>
      </c>
      <c r="J138" s="29" t="s">
        <v>1623</v>
      </c>
      <c r="K138" s="29" t="str">
        <f>'Projects &amp; Initiatives'!G23</f>
        <v>Ireland</v>
      </c>
      <c r="L138" s="29" t="str">
        <f>'Projects &amp; Initiatives'!U23</f>
        <v>No</v>
      </c>
      <c r="M138" s="29" t="str">
        <f>'Projects &amp; Initiatives'!V23</f>
        <v>No</v>
      </c>
      <c r="N138" s="29" t="str">
        <f>'Projects &amp; Initiatives'!W23</f>
        <v>No</v>
      </c>
      <c r="O138" s="29" t="str">
        <f>'Projects &amp; Initiatives'!X23</f>
        <v>Yes</v>
      </c>
      <c r="P138" s="29" t="s">
        <v>36</v>
      </c>
      <c r="Q138" s="29" t="s">
        <v>907</v>
      </c>
      <c r="R138" s="29" t="str">
        <f>'Projects &amp; Initiatives'!M23</f>
        <v>Implicit</v>
      </c>
      <c r="S138" s="29" t="str">
        <f>'Projects &amp; Initiatives'!N23</f>
        <v>No</v>
      </c>
      <c r="T138" s="29" t="str">
        <f t="shared" si="34"/>
        <v>Yes</v>
      </c>
      <c r="U138" s="29" t="str">
        <f>'Projects &amp; Initiatives'!P23</f>
        <v>Higher Education / Research Training; Non-formal / Informal Education</v>
      </c>
      <c r="V138" s="29" t="str">
        <f>'Projects &amp; Initiatives'!R23</f>
        <v>No</v>
      </c>
      <c r="W138" s="29" t="str">
        <f>'Projects &amp; Initiatives'!I23</f>
        <v>In-person</v>
      </c>
      <c r="X138" s="29" t="str">
        <f>'Projects &amp; Initiatives'!AB23</f>
        <v>Active</v>
      </c>
      <c r="Y138" s="29" t="str">
        <f>'Projects &amp; Initiatives'!AA23</f>
        <v>Official website verified</v>
      </c>
      <c r="Z138" s="29" t="str">
        <f>'Projects &amp; Initiatives'!Z23</f>
        <v>Official Website</v>
      </c>
      <c r="AA138" s="25" t="s">
        <v>1614</v>
      </c>
      <c r="AB138" s="25" t="s">
        <v>1630</v>
      </c>
      <c r="AC138" s="25" t="s">
        <v>1113</v>
      </c>
      <c r="AD138" s="30">
        <f>'Projects &amp; Initiatives'!AC23</f>
        <v>46232</v>
      </c>
      <c r="AE138" s="29" t="str">
        <f t="shared" si="35"/>
        <v>Yes</v>
      </c>
      <c r="AF138" s="29" t="str">
        <f t="shared" si="36"/>
        <v>Yes</v>
      </c>
      <c r="AG138" s="29" t="str">
        <f t="shared" si="37"/>
        <v>Not applicable</v>
      </c>
      <c r="AH138" s="29" t="str">
        <f t="shared" si="38"/>
        <v>Not applicable</v>
      </c>
      <c r="AI138" s="29" t="str">
        <f t="shared" si="39"/>
        <v>No</v>
      </c>
      <c r="AJ138" s="29" t="str">
        <f t="shared" si="40"/>
        <v>Yes</v>
      </c>
      <c r="AK138" s="29" t="str">
        <f t="shared" si="41"/>
        <v>No</v>
      </c>
      <c r="AL138" s="29" t="str">
        <f t="shared" si="42"/>
        <v>No</v>
      </c>
      <c r="AM138" s="29" t="str">
        <f t="shared" si="43"/>
        <v>No</v>
      </c>
      <c r="AN138" s="29" t="s">
        <v>1822</v>
      </c>
      <c r="AO138" s="11"/>
      <c r="AP138" s="25"/>
      <c r="AQ138" s="25"/>
      <c r="AR138" s="11"/>
      <c r="AS138" s="11"/>
      <c r="AT138" s="11"/>
      <c r="AU138" s="11"/>
      <c r="AV138" s="11"/>
      <c r="AW138" s="11"/>
      <c r="AX138" s="11"/>
      <c r="AY138" s="11"/>
    </row>
    <row r="139" spans="1:51" s="10" customFormat="1" ht="63" customHeight="1" x14ac:dyDescent="0.2">
      <c r="A139" s="28" t="str">
        <f>'Projects &amp; Initiatives'!B24</f>
        <v>NUIG Sustainable Treatment Technologies</v>
      </c>
      <c r="B139" s="29" t="s">
        <v>1823</v>
      </c>
      <c r="C139" s="29" t="s">
        <v>1778</v>
      </c>
      <c r="D139" s="29" t="s">
        <v>1779</v>
      </c>
      <c r="E139" s="29" t="str">
        <f>'Projects &amp; Initiatives'!C24</f>
        <v>University of Galway / Dairy Research Ireland</v>
      </c>
      <c r="F139" s="29" t="s">
        <v>260</v>
      </c>
      <c r="G139" s="29" t="s">
        <v>1692</v>
      </c>
      <c r="H139" s="29" t="s">
        <v>1611</v>
      </c>
      <c r="I139" s="29" t="s">
        <v>1782</v>
      </c>
      <c r="J139" s="29" t="s">
        <v>1623</v>
      </c>
      <c r="K139" s="29" t="str">
        <f>'Projects &amp; Initiatives'!G24</f>
        <v>Ireland</v>
      </c>
      <c r="L139" s="29" t="str">
        <f>'Projects &amp; Initiatives'!U24</f>
        <v>No</v>
      </c>
      <c r="M139" s="29" t="str">
        <f>'Projects &amp; Initiatives'!V24</f>
        <v>No</v>
      </c>
      <c r="N139" s="29" t="str">
        <f>'Projects &amp; Initiatives'!W24</f>
        <v>No</v>
      </c>
      <c r="O139" s="29" t="str">
        <f>'Projects &amp; Initiatives'!X24</f>
        <v>Yes</v>
      </c>
      <c r="P139" s="29" t="s">
        <v>36</v>
      </c>
      <c r="Q139" s="29" t="s">
        <v>907</v>
      </c>
      <c r="R139" s="29" t="str">
        <f>'Projects &amp; Initiatives'!M24</f>
        <v>Implicit</v>
      </c>
      <c r="S139" s="29" t="str">
        <f>'Projects &amp; Initiatives'!N24</f>
        <v>No</v>
      </c>
      <c r="T139" s="29" t="str">
        <f t="shared" si="34"/>
        <v>Yes</v>
      </c>
      <c r="U139" s="29" t="str">
        <f>'Projects &amp; Initiatives'!P24</f>
        <v>Higher Education / Research Training</v>
      </c>
      <c r="V139" s="29" t="str">
        <f>'Projects &amp; Initiatives'!R24</f>
        <v>No</v>
      </c>
      <c r="W139" s="29" t="str">
        <f>'Projects &amp; Initiatives'!I24</f>
        <v>Unknown</v>
      </c>
      <c r="X139" s="29" t="str">
        <f>'Projects &amp; Initiatives'!AB24</f>
        <v>Completed</v>
      </c>
      <c r="Y139" s="29" t="str">
        <f>'Projects &amp; Initiatives'!AA24</f>
        <v>Official website verified</v>
      </c>
      <c r="Z139" s="29" t="str">
        <f>'Projects &amp; Initiatives'!Z24</f>
        <v>Official Website</v>
      </c>
      <c r="AA139" s="25" t="s">
        <v>1614</v>
      </c>
      <c r="AB139" s="25" t="s">
        <v>38</v>
      </c>
      <c r="AC139" s="25" t="s">
        <v>1113</v>
      </c>
      <c r="AD139" s="30">
        <f>'Projects &amp; Initiatives'!AC24</f>
        <v>46232</v>
      </c>
      <c r="AE139" s="29" t="str">
        <f t="shared" si="35"/>
        <v>No</v>
      </c>
      <c r="AF139" s="29" t="str">
        <f t="shared" si="36"/>
        <v>Yes</v>
      </c>
      <c r="AG139" s="29" t="str">
        <f t="shared" si="37"/>
        <v>Not applicable</v>
      </c>
      <c r="AH139" s="29" t="str">
        <f t="shared" si="38"/>
        <v>Not applicable</v>
      </c>
      <c r="AI139" s="29" t="str">
        <f t="shared" si="39"/>
        <v>No</v>
      </c>
      <c r="AJ139" s="29" t="str">
        <f t="shared" si="40"/>
        <v>No</v>
      </c>
      <c r="AK139" s="29" t="str">
        <f t="shared" si="41"/>
        <v>No</v>
      </c>
      <c r="AL139" s="29" t="str">
        <f t="shared" si="42"/>
        <v>No</v>
      </c>
      <c r="AM139" s="29" t="str">
        <f t="shared" si="43"/>
        <v>No</v>
      </c>
      <c r="AN139" s="29" t="s">
        <v>1824</v>
      </c>
      <c r="AO139" s="11"/>
      <c r="AP139" s="25"/>
      <c r="AQ139" s="25"/>
      <c r="AR139" s="11"/>
      <c r="AS139" s="11"/>
      <c r="AT139" s="11"/>
      <c r="AU139" s="11"/>
      <c r="AV139" s="11"/>
      <c r="AW139" s="11"/>
      <c r="AX139" s="11"/>
      <c r="AY139" s="11"/>
    </row>
    <row r="140" spans="1:51" s="10" customFormat="1" ht="63" customHeight="1" x14ac:dyDescent="0.2">
      <c r="A140" s="28" t="str">
        <f>'Projects &amp; Initiatives'!B25</f>
        <v>Target Circular</v>
      </c>
      <c r="B140" s="29" t="s">
        <v>1825</v>
      </c>
      <c r="C140" s="29" t="s">
        <v>1778</v>
      </c>
      <c r="D140" s="29" t="s">
        <v>1779</v>
      </c>
      <c r="E140" s="29" t="str">
        <f>'Projects &amp; Initiatives'!C25</f>
        <v>Munster Technological University</v>
      </c>
      <c r="F140" s="29" t="s">
        <v>260</v>
      </c>
      <c r="G140" s="29" t="s">
        <v>1692</v>
      </c>
      <c r="H140" s="29" t="s">
        <v>1611</v>
      </c>
      <c r="I140" s="29" t="s">
        <v>1744</v>
      </c>
      <c r="J140" s="29" t="s">
        <v>1802</v>
      </c>
      <c r="K140" s="29" t="str">
        <f>'Projects &amp; Initiatives'!G25</f>
        <v>South-West Ireland</v>
      </c>
      <c r="L140" s="29" t="str">
        <f>'Projects &amp; Initiatives'!U25</f>
        <v>No</v>
      </c>
      <c r="M140" s="29" t="str">
        <f>'Projects &amp; Initiatives'!V25</f>
        <v>No</v>
      </c>
      <c r="N140" s="29" t="str">
        <f>'Projects &amp; Initiatives'!W25</f>
        <v>No</v>
      </c>
      <c r="O140" s="29" t="str">
        <f>'Projects &amp; Initiatives'!X25</f>
        <v>No</v>
      </c>
      <c r="P140" s="29" t="s">
        <v>36</v>
      </c>
      <c r="Q140" s="29" t="s">
        <v>907</v>
      </c>
      <c r="R140" s="29" t="str">
        <f>'Projects &amp; Initiatives'!M25</f>
        <v>Explicit</v>
      </c>
      <c r="S140" s="29" t="str">
        <f>'Projects &amp; Initiatives'!N25</f>
        <v>No</v>
      </c>
      <c r="T140" s="29" t="str">
        <f t="shared" si="34"/>
        <v>Yes</v>
      </c>
      <c r="U140" s="29" t="str">
        <f>'Projects &amp; Initiatives'!P25</f>
        <v>Non-formal / Informal Education</v>
      </c>
      <c r="V140" s="29" t="str">
        <f>'Projects &amp; Initiatives'!R25</f>
        <v>No</v>
      </c>
      <c r="W140" s="29" t="str">
        <f>'Projects &amp; Initiatives'!I25</f>
        <v>Unknown</v>
      </c>
      <c r="X140" s="29" t="str">
        <f>'Projects &amp; Initiatives'!AB25</f>
        <v>Completed</v>
      </c>
      <c r="Y140" s="29" t="str">
        <f>'Projects &amp; Initiatives'!AA25</f>
        <v>Official website verified</v>
      </c>
      <c r="Z140" s="29" t="str">
        <f>'Projects &amp; Initiatives'!Z25</f>
        <v>Official Website</v>
      </c>
      <c r="AA140" s="25" t="s">
        <v>1614</v>
      </c>
      <c r="AB140" s="25" t="s">
        <v>38</v>
      </c>
      <c r="AC140" s="25" t="s">
        <v>1113</v>
      </c>
      <c r="AD140" s="30">
        <f>'Projects &amp; Initiatives'!AC25</f>
        <v>46232</v>
      </c>
      <c r="AE140" s="29" t="str">
        <f t="shared" si="35"/>
        <v>No</v>
      </c>
      <c r="AF140" s="29" t="str">
        <f t="shared" si="36"/>
        <v>Yes</v>
      </c>
      <c r="AG140" s="29" t="str">
        <f t="shared" si="37"/>
        <v>Not applicable</v>
      </c>
      <c r="AH140" s="29" t="str">
        <f t="shared" si="38"/>
        <v>Not applicable</v>
      </c>
      <c r="AI140" s="29" t="str">
        <f t="shared" si="39"/>
        <v>No</v>
      </c>
      <c r="AJ140" s="29" t="str">
        <f t="shared" si="40"/>
        <v>Yes</v>
      </c>
      <c r="AK140" s="29" t="str">
        <f t="shared" si="41"/>
        <v>No</v>
      </c>
      <c r="AL140" s="29" t="str">
        <f t="shared" si="42"/>
        <v>Yes</v>
      </c>
      <c r="AM140" s="29" t="str">
        <f t="shared" si="43"/>
        <v>No</v>
      </c>
      <c r="AN140" s="29" t="s">
        <v>1826</v>
      </c>
      <c r="AO140" s="11"/>
      <c r="AP140" s="25"/>
      <c r="AQ140" s="25"/>
      <c r="AR140" s="11"/>
      <c r="AS140" s="11"/>
      <c r="AT140" s="11"/>
      <c r="AU140" s="11"/>
      <c r="AV140" s="11"/>
      <c r="AW140" s="11"/>
      <c r="AX140" s="11"/>
      <c r="AY140" s="11"/>
    </row>
    <row r="141" spans="1:51" s="10" customFormat="1" ht="63" customHeight="1" x14ac:dyDescent="0.2">
      <c r="A141" s="28" t="str">
        <f>'Projects &amp; Initiatives'!B26</f>
        <v>BioDirect</v>
      </c>
      <c r="B141" s="29" t="s">
        <v>1827</v>
      </c>
      <c r="C141" s="29" t="s">
        <v>1778</v>
      </c>
      <c r="D141" s="29" t="s">
        <v>1779</v>
      </c>
      <c r="E141" s="29" t="str">
        <f>'Projects &amp; Initiatives'!C26</f>
        <v>Circular Bioeconomy Cluster South-West</v>
      </c>
      <c r="F141" s="29" t="s">
        <v>1626</v>
      </c>
      <c r="G141" s="29" t="s">
        <v>1692</v>
      </c>
      <c r="H141" s="29" t="s">
        <v>1611</v>
      </c>
      <c r="I141" s="29" t="s">
        <v>1782</v>
      </c>
      <c r="J141" s="29" t="s">
        <v>1783</v>
      </c>
      <c r="K141" s="29" t="str">
        <f>'Projects &amp; Initiatives'!G26</f>
        <v>All-island Ireland</v>
      </c>
      <c r="L141" s="29" t="str">
        <f>'Projects &amp; Initiatives'!U26</f>
        <v>No</v>
      </c>
      <c r="M141" s="29" t="str">
        <f>'Projects &amp; Initiatives'!V26</f>
        <v>No</v>
      </c>
      <c r="N141" s="29" t="str">
        <f>'Projects &amp; Initiatives'!W26</f>
        <v>No</v>
      </c>
      <c r="O141" s="29" t="str">
        <f>'Projects &amp; Initiatives'!X26</f>
        <v>No</v>
      </c>
      <c r="P141" s="29" t="s">
        <v>36</v>
      </c>
      <c r="Q141" s="29" t="s">
        <v>907</v>
      </c>
      <c r="R141" s="29" t="str">
        <f>'Projects &amp; Initiatives'!M26</f>
        <v>Explicit</v>
      </c>
      <c r="S141" s="29" t="str">
        <f>'Projects &amp; Initiatives'!N26</f>
        <v>No</v>
      </c>
      <c r="T141" s="29" t="str">
        <f t="shared" si="34"/>
        <v>No</v>
      </c>
      <c r="U141" s="29" t="str">
        <f>'Projects &amp; Initiatives'!P26</f>
        <v>None stated</v>
      </c>
      <c r="V141" s="29" t="str">
        <f>'Projects &amp; Initiatives'!R26</f>
        <v>No</v>
      </c>
      <c r="W141" s="29" t="str">
        <f>'Projects &amp; Initiatives'!I26</f>
        <v>Unknown</v>
      </c>
      <c r="X141" s="29" t="str">
        <f>'Projects &amp; Initiatives'!AB26</f>
        <v>Active</v>
      </c>
      <c r="Y141" s="29" t="str">
        <f>'Projects &amp; Initiatives'!AA26</f>
        <v>Needs clarification</v>
      </c>
      <c r="Z141" s="29" t="str">
        <f>'Projects &amp; Initiatives'!Z26</f>
        <v>Email</v>
      </c>
      <c r="AA141" s="25" t="s">
        <v>1668</v>
      </c>
      <c r="AB141" s="25" t="s">
        <v>53</v>
      </c>
      <c r="AC141" s="25" t="s">
        <v>1113</v>
      </c>
      <c r="AD141" s="30">
        <f>'Projects &amp; Initiatives'!AC26</f>
        <v>46232</v>
      </c>
      <c r="AE141" s="29" t="str">
        <f t="shared" si="35"/>
        <v>Yes</v>
      </c>
      <c r="AF141" s="29" t="str">
        <f t="shared" si="36"/>
        <v>No</v>
      </c>
      <c r="AG141" s="29" t="str">
        <f t="shared" si="37"/>
        <v>Not applicable</v>
      </c>
      <c r="AH141" s="29" t="str">
        <f t="shared" si="38"/>
        <v>Not applicable</v>
      </c>
      <c r="AI141" s="29" t="str">
        <f t="shared" si="39"/>
        <v>No</v>
      </c>
      <c r="AJ141" s="29" t="str">
        <f t="shared" si="40"/>
        <v>No</v>
      </c>
      <c r="AK141" s="29" t="str">
        <f t="shared" si="41"/>
        <v>No</v>
      </c>
      <c r="AL141" s="29" t="str">
        <f t="shared" si="42"/>
        <v>Yes</v>
      </c>
      <c r="AM141" s="29" t="str">
        <f t="shared" si="43"/>
        <v>No</v>
      </c>
      <c r="AN141" s="29" t="s">
        <v>1828</v>
      </c>
      <c r="AO141" s="11"/>
      <c r="AP141" s="25"/>
      <c r="AQ141" s="25"/>
      <c r="AR141" s="11"/>
      <c r="AS141" s="11"/>
      <c r="AT141" s="11"/>
      <c r="AU141" s="11"/>
      <c r="AV141" s="11"/>
      <c r="AW141" s="11"/>
      <c r="AX141" s="11"/>
      <c r="AY141" s="11"/>
    </row>
    <row r="142" spans="1:51" s="10" customFormat="1" ht="63" customHeight="1" x14ac:dyDescent="0.2">
      <c r="A142" s="28" t="str">
        <f>'Projects &amp; Initiatives'!B27</f>
        <v>START Scheme</v>
      </c>
      <c r="B142" s="29" t="s">
        <v>1829</v>
      </c>
      <c r="C142" s="29" t="s">
        <v>1778</v>
      </c>
      <c r="D142" s="29" t="s">
        <v>1779</v>
      </c>
      <c r="E142" s="29" t="str">
        <f>'Projects &amp; Initiatives'!C27</f>
        <v>EU Just Transition Fund</v>
      </c>
      <c r="F142" s="29" t="s">
        <v>1626</v>
      </c>
      <c r="G142" s="29" t="s">
        <v>1692</v>
      </c>
      <c r="H142" s="29" t="s">
        <v>1693</v>
      </c>
      <c r="I142" s="29" t="s">
        <v>1782</v>
      </c>
      <c r="J142" s="29" t="s">
        <v>1802</v>
      </c>
      <c r="K142" s="29" t="str">
        <f>'Projects &amp; Initiatives'!G27</f>
        <v>Midlands / Ireland</v>
      </c>
      <c r="L142" s="29" t="str">
        <f>'Projects &amp; Initiatives'!U27</f>
        <v>No</v>
      </c>
      <c r="M142" s="29" t="str">
        <f>'Projects &amp; Initiatives'!V27</f>
        <v>No</v>
      </c>
      <c r="N142" s="29" t="str">
        <f>'Projects &amp; Initiatives'!W27</f>
        <v>No</v>
      </c>
      <c r="O142" s="29" t="str">
        <f>'Projects &amp; Initiatives'!X27</f>
        <v>No</v>
      </c>
      <c r="P142" s="29" t="s">
        <v>36</v>
      </c>
      <c r="Q142" s="29" t="s">
        <v>907</v>
      </c>
      <c r="R142" s="29" t="str">
        <f>'Projects &amp; Initiatives'!M27</f>
        <v>Adjacent</v>
      </c>
      <c r="S142" s="29" t="str">
        <f>'Projects &amp; Initiatives'!N27</f>
        <v>No</v>
      </c>
      <c r="T142" s="29" t="str">
        <f t="shared" si="34"/>
        <v>Yes</v>
      </c>
      <c r="U142" s="29" t="str">
        <f>'Projects &amp; Initiatives'!P27</f>
        <v>Non-formal / Informal Education</v>
      </c>
      <c r="V142" s="29" t="str">
        <f>'Projects &amp; Initiatives'!R27</f>
        <v>No</v>
      </c>
      <c r="W142" s="29" t="str">
        <f>'Projects &amp; Initiatives'!I27</f>
        <v>Not applicable</v>
      </c>
      <c r="X142" s="29" t="str">
        <f>'Projects &amp; Initiatives'!AB27</f>
        <v>Active</v>
      </c>
      <c r="Y142" s="29" t="str">
        <f>'Projects &amp; Initiatives'!AA27</f>
        <v>Needs clarification</v>
      </c>
      <c r="Z142" s="29" t="str">
        <f>'Projects &amp; Initiatives'!Z27</f>
        <v>Email</v>
      </c>
      <c r="AA142" s="25" t="s">
        <v>1668</v>
      </c>
      <c r="AB142" s="25" t="s">
        <v>53</v>
      </c>
      <c r="AC142" s="25" t="s">
        <v>1113</v>
      </c>
      <c r="AD142" s="30">
        <f>'Projects &amp; Initiatives'!AC27</f>
        <v>46232</v>
      </c>
      <c r="AE142" s="29" t="str">
        <f t="shared" si="35"/>
        <v>Yes</v>
      </c>
      <c r="AF142" s="29" t="str">
        <f t="shared" si="36"/>
        <v>No</v>
      </c>
      <c r="AG142" s="29" t="str">
        <f t="shared" si="37"/>
        <v>Not applicable</v>
      </c>
      <c r="AH142" s="29" t="str">
        <f t="shared" si="38"/>
        <v>Not applicable</v>
      </c>
      <c r="AI142" s="29" t="str">
        <f t="shared" si="39"/>
        <v>No</v>
      </c>
      <c r="AJ142" s="29" t="str">
        <f t="shared" si="40"/>
        <v>Yes</v>
      </c>
      <c r="AK142" s="29" t="str">
        <f t="shared" si="41"/>
        <v>No</v>
      </c>
      <c r="AL142" s="29" t="str">
        <f t="shared" si="42"/>
        <v>No</v>
      </c>
      <c r="AM142" s="29" t="str">
        <f t="shared" si="43"/>
        <v>Yes</v>
      </c>
      <c r="AN142" s="29" t="s">
        <v>1830</v>
      </c>
      <c r="AO142" s="11"/>
      <c r="AP142" s="25"/>
      <c r="AQ142" s="25"/>
      <c r="AR142" s="11"/>
      <c r="AS142" s="11"/>
      <c r="AT142" s="11"/>
      <c r="AU142" s="11"/>
      <c r="AV142" s="11"/>
      <c r="AW142" s="11"/>
      <c r="AX142" s="11"/>
      <c r="AY142" s="11"/>
    </row>
    <row r="143" spans="1:51" s="10" customFormat="1" ht="63" customHeight="1" x14ac:dyDescent="0.2">
      <c r="A143" s="28" t="str">
        <f>'Projects &amp; Initiatives'!B28</f>
        <v>Farm Zero C Project</v>
      </c>
      <c r="B143" s="29" t="s">
        <v>1831</v>
      </c>
      <c r="C143" s="29" t="s">
        <v>1778</v>
      </c>
      <c r="D143" s="29" t="s">
        <v>1779</v>
      </c>
      <c r="E143" s="29" t="str">
        <f>'Projects &amp; Initiatives'!C28</f>
        <v>Carbery Group / BiOrbic</v>
      </c>
      <c r="F143" s="29" t="s">
        <v>1639</v>
      </c>
      <c r="G143" s="29" t="s">
        <v>1692</v>
      </c>
      <c r="H143" s="29" t="s">
        <v>1611</v>
      </c>
      <c r="I143" s="29" t="s">
        <v>1744</v>
      </c>
      <c r="J143" s="29" t="s">
        <v>1613</v>
      </c>
      <c r="K143" s="29" t="str">
        <f>'Projects &amp; Initiatives'!G28</f>
        <v>Co. Cork</v>
      </c>
      <c r="L143" s="29" t="str">
        <f>'Projects &amp; Initiatives'!U28</f>
        <v>No</v>
      </c>
      <c r="M143" s="29" t="str">
        <f>'Projects &amp; Initiatives'!V28</f>
        <v>No</v>
      </c>
      <c r="N143" s="29" t="str">
        <f>'Projects &amp; Initiatives'!W28</f>
        <v>No</v>
      </c>
      <c r="O143" s="29" t="str">
        <f>'Projects &amp; Initiatives'!X28</f>
        <v>Yes</v>
      </c>
      <c r="P143" s="29" t="s">
        <v>36</v>
      </c>
      <c r="Q143" s="29" t="s">
        <v>907</v>
      </c>
      <c r="R143" s="29" t="str">
        <f>'Projects &amp; Initiatives'!M28</f>
        <v>Implicit</v>
      </c>
      <c r="S143" s="29" t="str">
        <f>'Projects &amp; Initiatives'!N28</f>
        <v>No</v>
      </c>
      <c r="T143" s="29" t="str">
        <f t="shared" si="34"/>
        <v>Yes</v>
      </c>
      <c r="U143" s="29" t="str">
        <f>'Projects &amp; Initiatives'!P28</f>
        <v>Higher Education / Research Training; Non-formal / Informal Education</v>
      </c>
      <c r="V143" s="29" t="str">
        <f>'Projects &amp; Initiatives'!R28</f>
        <v>No</v>
      </c>
      <c r="W143" s="29" t="str">
        <f>'Projects &amp; Initiatives'!I28</f>
        <v>In-person</v>
      </c>
      <c r="X143" s="29" t="str">
        <f>'Projects &amp; Initiatives'!AB28</f>
        <v>Active</v>
      </c>
      <c r="Y143" s="29" t="str">
        <f>'Projects &amp; Initiatives'!AA28</f>
        <v>Partially verified</v>
      </c>
      <c r="Z143" s="29" t="str">
        <f>'Projects &amp; Initiatives'!Z28</f>
        <v>Email</v>
      </c>
      <c r="AA143" s="25" t="s">
        <v>1637</v>
      </c>
      <c r="AB143" s="25" t="s">
        <v>53</v>
      </c>
      <c r="AC143" s="25" t="s">
        <v>1113</v>
      </c>
      <c r="AD143" s="30">
        <f>'Projects &amp; Initiatives'!AC28</f>
        <v>46232</v>
      </c>
      <c r="AE143" s="29" t="str">
        <f t="shared" si="35"/>
        <v>Yes</v>
      </c>
      <c r="AF143" s="29" t="str">
        <f t="shared" si="36"/>
        <v>No</v>
      </c>
      <c r="AG143" s="29" t="str">
        <f t="shared" si="37"/>
        <v>Not applicable</v>
      </c>
      <c r="AH143" s="29" t="str">
        <f t="shared" si="38"/>
        <v>Not applicable</v>
      </c>
      <c r="AI143" s="29" t="str">
        <f t="shared" si="39"/>
        <v>No</v>
      </c>
      <c r="AJ143" s="29" t="str">
        <f t="shared" si="40"/>
        <v>Yes</v>
      </c>
      <c r="AK143" s="29" t="str">
        <f t="shared" si="41"/>
        <v>No</v>
      </c>
      <c r="AL143" s="29" t="str">
        <f t="shared" si="42"/>
        <v>No</v>
      </c>
      <c r="AM143" s="29" t="str">
        <f t="shared" si="43"/>
        <v>No</v>
      </c>
      <c r="AN143" s="29" t="s">
        <v>1832</v>
      </c>
      <c r="AO143" s="11"/>
      <c r="AP143" s="25"/>
      <c r="AQ143" s="25"/>
      <c r="AR143" s="11"/>
      <c r="AS143" s="11"/>
      <c r="AT143" s="11"/>
      <c r="AU143" s="11"/>
      <c r="AV143" s="11"/>
      <c r="AW143" s="11"/>
      <c r="AX143" s="11"/>
      <c r="AY143" s="11"/>
    </row>
    <row r="144" spans="1:51" s="10" customFormat="1" ht="63" customHeight="1" x14ac:dyDescent="0.2">
      <c r="A144" s="28" t="str">
        <f>'Projects &amp; Initiatives'!B29</f>
        <v>ReBioCycle</v>
      </c>
      <c r="B144" s="29" t="s">
        <v>1833</v>
      </c>
      <c r="C144" s="29" t="s">
        <v>1778</v>
      </c>
      <c r="D144" s="29" t="s">
        <v>1779</v>
      </c>
      <c r="E144" s="29" t="str">
        <f>'Projects &amp; Initiatives'!C29</f>
        <v>University College Dublin / BiOrbic</v>
      </c>
      <c r="F144" s="29" t="s">
        <v>260</v>
      </c>
      <c r="G144" s="29" t="s">
        <v>1692</v>
      </c>
      <c r="H144" s="29" t="s">
        <v>1611</v>
      </c>
      <c r="I144" s="29" t="s">
        <v>1782</v>
      </c>
      <c r="J144" s="29" t="s">
        <v>1619</v>
      </c>
      <c r="K144" s="29" t="str">
        <f>'Projects &amp; Initiatives'!G29</f>
        <v>Ireland/EU</v>
      </c>
      <c r="L144" s="29" t="str">
        <f>'Projects &amp; Initiatives'!U29</f>
        <v>No</v>
      </c>
      <c r="M144" s="29" t="str">
        <f>'Projects &amp; Initiatives'!V29</f>
        <v>No</v>
      </c>
      <c r="N144" s="29" t="str">
        <f>'Projects &amp; Initiatives'!W29</f>
        <v>No</v>
      </c>
      <c r="O144" s="29" t="str">
        <f>'Projects &amp; Initiatives'!X29</f>
        <v>Yes</v>
      </c>
      <c r="P144" s="29" t="s">
        <v>36</v>
      </c>
      <c r="Q144" s="29" t="s">
        <v>907</v>
      </c>
      <c r="R144" s="29" t="str">
        <f>'Projects &amp; Initiatives'!M29</f>
        <v>Explicit</v>
      </c>
      <c r="S144" s="29" t="str">
        <f>'Projects &amp; Initiatives'!N29</f>
        <v>No</v>
      </c>
      <c r="T144" s="29" t="str">
        <f t="shared" si="34"/>
        <v>Yes</v>
      </c>
      <c r="U144" s="29" t="str">
        <f>'Projects &amp; Initiatives'!P29</f>
        <v>Higher Education / Research Training; Non-formal / Informal Education</v>
      </c>
      <c r="V144" s="29" t="str">
        <f>'Projects &amp; Initiatives'!R29</f>
        <v>No</v>
      </c>
      <c r="W144" s="29" t="str">
        <f>'Projects &amp; Initiatives'!I29</f>
        <v>In-person</v>
      </c>
      <c r="X144" s="29" t="str">
        <f>'Projects &amp; Initiatives'!AB29</f>
        <v>Active</v>
      </c>
      <c r="Y144" s="29" t="str">
        <f>'Projects &amp; Initiatives'!AA29</f>
        <v>Official website verified</v>
      </c>
      <c r="Z144" s="29" t="str">
        <f>'Projects &amp; Initiatives'!Z29</f>
        <v>Official Website</v>
      </c>
      <c r="AA144" s="25" t="s">
        <v>1614</v>
      </c>
      <c r="AB144" s="25" t="s">
        <v>38</v>
      </c>
      <c r="AC144" s="25" t="s">
        <v>1113</v>
      </c>
      <c r="AD144" s="30">
        <f>'Projects &amp; Initiatives'!AC29</f>
        <v>46232</v>
      </c>
      <c r="AE144" s="29" t="str">
        <f t="shared" si="35"/>
        <v>Yes</v>
      </c>
      <c r="AF144" s="29" t="str">
        <f t="shared" si="36"/>
        <v>Yes</v>
      </c>
      <c r="AG144" s="29" t="str">
        <f t="shared" si="37"/>
        <v>Not applicable</v>
      </c>
      <c r="AH144" s="29" t="str">
        <f t="shared" si="38"/>
        <v>Not applicable</v>
      </c>
      <c r="AI144" s="29" t="str">
        <f t="shared" si="39"/>
        <v>No</v>
      </c>
      <c r="AJ144" s="29" t="str">
        <f t="shared" si="40"/>
        <v>Yes</v>
      </c>
      <c r="AK144" s="29" t="str">
        <f t="shared" si="41"/>
        <v>No</v>
      </c>
      <c r="AL144" s="29" t="str">
        <f t="shared" si="42"/>
        <v>Yes</v>
      </c>
      <c r="AM144" s="29" t="str">
        <f t="shared" si="43"/>
        <v>No</v>
      </c>
      <c r="AN144" s="29" t="s">
        <v>1834</v>
      </c>
      <c r="AO144" s="11"/>
      <c r="AP144" s="25"/>
      <c r="AQ144" s="25"/>
      <c r="AR144" s="11"/>
      <c r="AS144" s="11"/>
      <c r="AT144" s="11"/>
      <c r="AU144" s="11"/>
      <c r="AV144" s="11"/>
      <c r="AW144" s="11"/>
      <c r="AX144" s="11"/>
      <c r="AY144" s="11"/>
    </row>
    <row r="145" spans="1:51" s="10" customFormat="1" ht="63" customHeight="1" x14ac:dyDescent="0.2">
      <c r="A145" s="28" t="str">
        <f>'Projects &amp; Initiatives'!B30</f>
        <v>BioScaleUp / National Biorefinery Pilot Plant</v>
      </c>
      <c r="B145" s="29" t="s">
        <v>1835</v>
      </c>
      <c r="C145" s="29" t="s">
        <v>1778</v>
      </c>
      <c r="D145" s="29" t="s">
        <v>1779</v>
      </c>
      <c r="E145" s="29" t="str">
        <f>'Projects &amp; Initiatives'!C30</f>
        <v>Tipperary County Council / National Bioeconomy Campus partners</v>
      </c>
      <c r="F145" s="29" t="s">
        <v>1676</v>
      </c>
      <c r="G145" s="29" t="s">
        <v>1692</v>
      </c>
      <c r="H145" s="29" t="s">
        <v>1611</v>
      </c>
      <c r="I145" s="29" t="s">
        <v>1782</v>
      </c>
      <c r="J145" s="29" t="s">
        <v>1613</v>
      </c>
      <c r="K145" s="29" t="str">
        <f>'Projects &amp; Initiatives'!G30</f>
        <v>Lisheen, Co. Tipperary</v>
      </c>
      <c r="L145" s="29" t="str">
        <f>'Projects &amp; Initiatives'!U30</f>
        <v>No</v>
      </c>
      <c r="M145" s="29" t="str">
        <f>'Projects &amp; Initiatives'!V30</f>
        <v>No</v>
      </c>
      <c r="N145" s="29" t="str">
        <f>'Projects &amp; Initiatives'!W30</f>
        <v>No</v>
      </c>
      <c r="O145" s="29" t="str">
        <f>'Projects &amp; Initiatives'!X30</f>
        <v>Yes</v>
      </c>
      <c r="P145" s="29" t="s">
        <v>36</v>
      </c>
      <c r="Q145" s="29" t="s">
        <v>907</v>
      </c>
      <c r="R145" s="29" t="str">
        <f>'Projects &amp; Initiatives'!M30</f>
        <v>Explicit</v>
      </c>
      <c r="S145" s="29" t="str">
        <f>'Projects &amp; Initiatives'!N30</f>
        <v>No</v>
      </c>
      <c r="T145" s="29" t="str">
        <f t="shared" si="34"/>
        <v>Yes</v>
      </c>
      <c r="U145" s="29" t="str">
        <f>'Projects &amp; Initiatives'!P30</f>
        <v>Higher Education / Research Training; Non-formal / Informal Education</v>
      </c>
      <c r="V145" s="29" t="str">
        <f>'Projects &amp; Initiatives'!R30</f>
        <v>No</v>
      </c>
      <c r="W145" s="29" t="str">
        <f>'Projects &amp; Initiatives'!I30</f>
        <v>Not applicable</v>
      </c>
      <c r="X145" s="29" t="str">
        <f>'Projects &amp; Initiatives'!AB30</f>
        <v>Active</v>
      </c>
      <c r="Y145" s="29" t="str">
        <f>'Projects &amp; Initiatives'!AA30</f>
        <v>Official website verified</v>
      </c>
      <c r="Z145" s="29" t="str">
        <f>'Projects &amp; Initiatives'!Z30</f>
        <v>Official Website</v>
      </c>
      <c r="AA145" s="25" t="s">
        <v>1614</v>
      </c>
      <c r="AB145" s="25" t="s">
        <v>38</v>
      </c>
      <c r="AC145" s="25" t="s">
        <v>1113</v>
      </c>
      <c r="AD145" s="30">
        <f>'Projects &amp; Initiatives'!AC30</f>
        <v>46232</v>
      </c>
      <c r="AE145" s="29" t="str">
        <f t="shared" si="35"/>
        <v>Yes</v>
      </c>
      <c r="AF145" s="29" t="str">
        <f t="shared" si="36"/>
        <v>Yes</v>
      </c>
      <c r="AG145" s="29" t="str">
        <f t="shared" si="37"/>
        <v>Not applicable</v>
      </c>
      <c r="AH145" s="29" t="str">
        <f t="shared" si="38"/>
        <v>Not applicable</v>
      </c>
      <c r="AI145" s="29" t="str">
        <f t="shared" si="39"/>
        <v>No</v>
      </c>
      <c r="AJ145" s="29" t="str">
        <f t="shared" si="40"/>
        <v>Yes</v>
      </c>
      <c r="AK145" s="29" t="str">
        <f t="shared" si="41"/>
        <v>No</v>
      </c>
      <c r="AL145" s="29" t="str">
        <f t="shared" si="42"/>
        <v>Yes</v>
      </c>
      <c r="AM145" s="29" t="str">
        <f t="shared" si="43"/>
        <v>No</v>
      </c>
      <c r="AN145" s="29" t="s">
        <v>1836</v>
      </c>
      <c r="AO145" s="11"/>
      <c r="AP145" s="25"/>
      <c r="AQ145" s="25"/>
      <c r="AR145" s="11"/>
      <c r="AS145" s="11"/>
      <c r="AT145" s="11"/>
      <c r="AU145" s="11"/>
      <c r="AV145" s="11"/>
      <c r="AW145" s="11"/>
      <c r="AX145" s="11"/>
      <c r="AY145" s="11"/>
    </row>
    <row r="146" spans="1:51" s="10" customFormat="1" ht="63" customHeight="1" x14ac:dyDescent="0.2">
      <c r="A146" s="28" t="str">
        <f>'Projects &amp; Initiatives'!B31</f>
        <v>EU JTF Bioeconomy Demonstration Initiative Scheme</v>
      </c>
      <c r="B146" s="29" t="s">
        <v>1837</v>
      </c>
      <c r="C146" s="29" t="s">
        <v>1778</v>
      </c>
      <c r="D146" s="29" t="s">
        <v>1779</v>
      </c>
      <c r="E146" s="29" t="str">
        <f>'Projects &amp; Initiatives'!C31</f>
        <v>EU Just Transition Fund / DAFM-related scheme</v>
      </c>
      <c r="F146" s="29" t="s">
        <v>1676</v>
      </c>
      <c r="G146" s="29" t="s">
        <v>1692</v>
      </c>
      <c r="H146" s="29" t="s">
        <v>1693</v>
      </c>
      <c r="I146" s="29" t="s">
        <v>1782</v>
      </c>
      <c r="J146" s="29" t="s">
        <v>1802</v>
      </c>
      <c r="K146" s="29" t="str">
        <f>'Projects &amp; Initiatives'!G31</f>
        <v>Midlands</v>
      </c>
      <c r="L146" s="29" t="str">
        <f>'Projects &amp; Initiatives'!U31</f>
        <v>No</v>
      </c>
      <c r="M146" s="29" t="str">
        <f>'Projects &amp; Initiatives'!V31</f>
        <v>No</v>
      </c>
      <c r="N146" s="29" t="str">
        <f>'Projects &amp; Initiatives'!W31</f>
        <v>No</v>
      </c>
      <c r="O146" s="29" t="str">
        <f>'Projects &amp; Initiatives'!X31</f>
        <v>No</v>
      </c>
      <c r="P146" s="29" t="s">
        <v>36</v>
      </c>
      <c r="Q146" s="29" t="s">
        <v>907</v>
      </c>
      <c r="R146" s="29" t="str">
        <f>'Projects &amp; Initiatives'!M31</f>
        <v>Explicit</v>
      </c>
      <c r="S146" s="29" t="str">
        <f>'Projects &amp; Initiatives'!N31</f>
        <v>No</v>
      </c>
      <c r="T146" s="29" t="str">
        <f t="shared" si="34"/>
        <v>Yes</v>
      </c>
      <c r="U146" s="29" t="str">
        <f>'Projects &amp; Initiatives'!P31</f>
        <v>Non-formal / Informal Education</v>
      </c>
      <c r="V146" s="29" t="str">
        <f>'Projects &amp; Initiatives'!R31</f>
        <v>No</v>
      </c>
      <c r="W146" s="29" t="str">
        <f>'Projects &amp; Initiatives'!I31</f>
        <v>Not applicable</v>
      </c>
      <c r="X146" s="29" t="str">
        <f>'Projects &amp; Initiatives'!AB31</f>
        <v>Active</v>
      </c>
      <c r="Y146" s="29" t="str">
        <f>'Projects &amp; Initiatives'!AA31</f>
        <v>Needs clarification</v>
      </c>
      <c r="Z146" s="29" t="str">
        <f>'Projects &amp; Initiatives'!Z31</f>
        <v>Email</v>
      </c>
      <c r="AA146" s="25" t="s">
        <v>1668</v>
      </c>
      <c r="AB146" s="25" t="s">
        <v>53</v>
      </c>
      <c r="AC146" s="25" t="s">
        <v>1113</v>
      </c>
      <c r="AD146" s="30">
        <f>'Projects &amp; Initiatives'!AC31</f>
        <v>46232</v>
      </c>
      <c r="AE146" s="29" t="str">
        <f t="shared" si="35"/>
        <v>Yes</v>
      </c>
      <c r="AF146" s="29" t="str">
        <f t="shared" si="36"/>
        <v>No</v>
      </c>
      <c r="AG146" s="29" t="str">
        <f t="shared" si="37"/>
        <v>Not applicable</v>
      </c>
      <c r="AH146" s="29" t="str">
        <f t="shared" si="38"/>
        <v>Not applicable</v>
      </c>
      <c r="AI146" s="29" t="str">
        <f t="shared" si="39"/>
        <v>No</v>
      </c>
      <c r="AJ146" s="29" t="str">
        <f t="shared" si="40"/>
        <v>Yes</v>
      </c>
      <c r="AK146" s="29" t="str">
        <f t="shared" si="41"/>
        <v>No</v>
      </c>
      <c r="AL146" s="29" t="str">
        <f t="shared" si="42"/>
        <v>Yes</v>
      </c>
      <c r="AM146" s="29" t="str">
        <f t="shared" si="43"/>
        <v>Yes</v>
      </c>
      <c r="AN146" s="29" t="s">
        <v>1838</v>
      </c>
      <c r="AO146" s="11"/>
      <c r="AP146" s="25"/>
      <c r="AQ146" s="25"/>
      <c r="AR146" s="11"/>
      <c r="AS146" s="11"/>
      <c r="AT146" s="11"/>
      <c r="AU146" s="11"/>
      <c r="AV146" s="11"/>
      <c r="AW146" s="11"/>
      <c r="AX146" s="11"/>
      <c r="AY146" s="11"/>
    </row>
    <row r="147" spans="1:51" s="10" customFormat="1" ht="63" customHeight="1" x14ac:dyDescent="0.2">
      <c r="A147" s="28" t="str">
        <f>'Projects &amp; Initiatives'!B32</f>
        <v>CirCoVal</v>
      </c>
      <c r="B147" s="29" t="s">
        <v>1839</v>
      </c>
      <c r="C147" s="29" t="s">
        <v>1778</v>
      </c>
      <c r="D147" s="29" t="s">
        <v>1779</v>
      </c>
      <c r="E147" s="29" t="str">
        <f>'Projects &amp; Initiatives'!C32</f>
        <v>Technological University of the Shannon</v>
      </c>
      <c r="F147" s="29" t="s">
        <v>260</v>
      </c>
      <c r="G147" s="29" t="s">
        <v>1692</v>
      </c>
      <c r="H147" s="29" t="s">
        <v>1611</v>
      </c>
      <c r="I147" s="29" t="s">
        <v>1782</v>
      </c>
      <c r="J147" s="29" t="s">
        <v>1623</v>
      </c>
      <c r="K147" s="29" t="str">
        <f>'Projects &amp; Initiatives'!G32</f>
        <v>Ireland</v>
      </c>
      <c r="L147" s="29" t="str">
        <f>'Projects &amp; Initiatives'!U32</f>
        <v>No</v>
      </c>
      <c r="M147" s="29" t="str">
        <f>'Projects &amp; Initiatives'!V32</f>
        <v>Yes</v>
      </c>
      <c r="N147" s="29" t="str">
        <f>'Projects &amp; Initiatives'!W32</f>
        <v>No</v>
      </c>
      <c r="O147" s="29" t="str">
        <f>'Projects &amp; Initiatives'!X32</f>
        <v>Yes</v>
      </c>
      <c r="P147" s="29" t="s">
        <v>36</v>
      </c>
      <c r="Q147" s="29" t="s">
        <v>907</v>
      </c>
      <c r="R147" s="29" t="str">
        <f>'Projects &amp; Initiatives'!M32</f>
        <v>Explicit</v>
      </c>
      <c r="S147" s="29" t="str">
        <f>'Projects &amp; Initiatives'!N32</f>
        <v>Yes</v>
      </c>
      <c r="T147" s="29" t="str">
        <f t="shared" si="34"/>
        <v>Yes</v>
      </c>
      <c r="U147" s="29" t="str">
        <f>'Projects &amp; Initiatives'!P32</f>
        <v>Primary Curriculum; Higher Education / Research Training</v>
      </c>
      <c r="V147" s="29" t="str">
        <f>'Projects &amp; Initiatives'!R32</f>
        <v>No</v>
      </c>
      <c r="W147" s="29" t="str">
        <f>'Projects &amp; Initiatives'!I32</f>
        <v>In-person</v>
      </c>
      <c r="X147" s="29" t="str">
        <f>'Projects &amp; Initiatives'!AB32</f>
        <v>Active</v>
      </c>
      <c r="Y147" s="29" t="str">
        <f>'Projects &amp; Initiatives'!AA32</f>
        <v>Partially verified</v>
      </c>
      <c r="Z147" s="29" t="str">
        <f>'Projects &amp; Initiatives'!Z32</f>
        <v>Email</v>
      </c>
      <c r="AA147" s="25" t="s">
        <v>1637</v>
      </c>
      <c r="AB147" s="25" t="s">
        <v>53</v>
      </c>
      <c r="AC147" s="25" t="s">
        <v>1113</v>
      </c>
      <c r="AD147" s="30">
        <f>'Projects &amp; Initiatives'!AC32</f>
        <v>46232</v>
      </c>
      <c r="AE147" s="29" t="str">
        <f t="shared" si="35"/>
        <v>Yes</v>
      </c>
      <c r="AF147" s="29" t="str">
        <f t="shared" si="36"/>
        <v>No</v>
      </c>
      <c r="AG147" s="29" t="str">
        <f t="shared" si="37"/>
        <v>Not applicable</v>
      </c>
      <c r="AH147" s="29" t="str">
        <f t="shared" si="38"/>
        <v>Not applicable</v>
      </c>
      <c r="AI147" s="29" t="str">
        <f t="shared" si="39"/>
        <v>No</v>
      </c>
      <c r="AJ147" s="29" t="str">
        <f t="shared" si="40"/>
        <v>No</v>
      </c>
      <c r="AK147" s="29" t="str">
        <f t="shared" si="41"/>
        <v>No</v>
      </c>
      <c r="AL147" s="29" t="str">
        <f t="shared" si="42"/>
        <v>Yes</v>
      </c>
      <c r="AM147" s="29" t="str">
        <f t="shared" si="43"/>
        <v>No</v>
      </c>
      <c r="AN147" s="29" t="s">
        <v>1840</v>
      </c>
      <c r="AO147" s="11"/>
      <c r="AP147" s="25"/>
      <c r="AQ147" s="25"/>
      <c r="AR147" s="11"/>
      <c r="AS147" s="11"/>
      <c r="AT147" s="11"/>
      <c r="AU147" s="11"/>
      <c r="AV147" s="11"/>
      <c r="AW147" s="11"/>
      <c r="AX147" s="11"/>
      <c r="AY147" s="11"/>
    </row>
    <row r="148" spans="1:51" s="10" customFormat="1" ht="63" customHeight="1" x14ac:dyDescent="0.2">
      <c r="A148" s="28" t="str">
        <f>'Projects &amp; Initiatives'!B33</f>
        <v>Shared Island Bioeconomy Demonstration Initiative</v>
      </c>
      <c r="B148" s="29" t="s">
        <v>1841</v>
      </c>
      <c r="C148" s="29" t="s">
        <v>1778</v>
      </c>
      <c r="D148" s="29" t="s">
        <v>1779</v>
      </c>
      <c r="E148" s="29" t="str">
        <f>'Projects &amp; Initiatives'!C33</f>
        <v>DAFM / DAERA</v>
      </c>
      <c r="F148" s="29" t="s">
        <v>1676</v>
      </c>
      <c r="G148" s="29" t="s">
        <v>1692</v>
      </c>
      <c r="H148" s="29" t="s">
        <v>1693</v>
      </c>
      <c r="I148" s="29" t="s">
        <v>1782</v>
      </c>
      <c r="J148" s="29" t="s">
        <v>1783</v>
      </c>
      <c r="K148" s="29" t="str">
        <f>'Projects &amp; Initiatives'!G33</f>
        <v>All-island Ireland</v>
      </c>
      <c r="L148" s="29" t="str">
        <f>'Projects &amp; Initiatives'!U33</f>
        <v>No</v>
      </c>
      <c r="M148" s="29" t="str">
        <f>'Projects &amp; Initiatives'!V33</f>
        <v>No</v>
      </c>
      <c r="N148" s="29" t="str">
        <f>'Projects &amp; Initiatives'!W33</f>
        <v>No</v>
      </c>
      <c r="O148" s="29" t="str">
        <f>'Projects &amp; Initiatives'!X33</f>
        <v>No</v>
      </c>
      <c r="P148" s="29" t="s">
        <v>36</v>
      </c>
      <c r="Q148" s="29" t="s">
        <v>907</v>
      </c>
      <c r="R148" s="29" t="str">
        <f>'Projects &amp; Initiatives'!M33</f>
        <v>Explicit</v>
      </c>
      <c r="S148" s="29" t="str">
        <f>'Projects &amp; Initiatives'!N33</f>
        <v>No</v>
      </c>
      <c r="T148" s="29" t="str">
        <f t="shared" si="34"/>
        <v>Yes</v>
      </c>
      <c r="U148" s="29" t="str">
        <f>'Projects &amp; Initiatives'!P33</f>
        <v>Non-formal / Informal Education</v>
      </c>
      <c r="V148" s="29" t="str">
        <f>'Projects &amp; Initiatives'!R33</f>
        <v>No</v>
      </c>
      <c r="W148" s="29" t="str">
        <f>'Projects &amp; Initiatives'!I33</f>
        <v>Not applicable</v>
      </c>
      <c r="X148" s="29" t="str">
        <f>'Projects &amp; Initiatives'!AB33</f>
        <v>Active</v>
      </c>
      <c r="Y148" s="29" t="str">
        <f>'Projects &amp; Initiatives'!AA33</f>
        <v>Official website verified</v>
      </c>
      <c r="Z148" s="29" t="str">
        <f>'Projects &amp; Initiatives'!Z33</f>
        <v>Official Website</v>
      </c>
      <c r="AA148" s="25" t="s">
        <v>1614</v>
      </c>
      <c r="AB148" s="25" t="s">
        <v>38</v>
      </c>
      <c r="AC148" s="25" t="s">
        <v>1113</v>
      </c>
      <c r="AD148" s="30">
        <f>'Projects &amp; Initiatives'!AC33</f>
        <v>46232</v>
      </c>
      <c r="AE148" s="29" t="str">
        <f t="shared" si="35"/>
        <v>Yes</v>
      </c>
      <c r="AF148" s="29" t="str">
        <f t="shared" si="36"/>
        <v>Yes</v>
      </c>
      <c r="AG148" s="29" t="str">
        <f t="shared" si="37"/>
        <v>Not applicable</v>
      </c>
      <c r="AH148" s="29" t="str">
        <f t="shared" si="38"/>
        <v>Not applicable</v>
      </c>
      <c r="AI148" s="29" t="str">
        <f t="shared" si="39"/>
        <v>No</v>
      </c>
      <c r="AJ148" s="29" t="str">
        <f t="shared" si="40"/>
        <v>Yes</v>
      </c>
      <c r="AK148" s="29" t="str">
        <f t="shared" si="41"/>
        <v>No</v>
      </c>
      <c r="AL148" s="29" t="str">
        <f t="shared" si="42"/>
        <v>Yes</v>
      </c>
      <c r="AM148" s="29" t="str">
        <f t="shared" si="43"/>
        <v>Yes</v>
      </c>
      <c r="AN148" s="29" t="s">
        <v>1842</v>
      </c>
      <c r="AO148" s="11"/>
      <c r="AP148" s="25"/>
      <c r="AQ148" s="25"/>
      <c r="AR148" s="11"/>
      <c r="AS148" s="11"/>
      <c r="AT148" s="11"/>
      <c r="AU148" s="11"/>
      <c r="AV148" s="11"/>
      <c r="AW148" s="11"/>
      <c r="AX148" s="11"/>
      <c r="AY148" s="11"/>
    </row>
    <row r="149" spans="1:51" s="10" customFormat="1" ht="63" customHeight="1" x14ac:dyDescent="0.2">
      <c r="A149" s="28" t="str">
        <f>'Projects &amp; Initiatives'!B34</f>
        <v>Circular IMTA Demonstration Site at Mount Lucas</v>
      </c>
      <c r="B149" s="29" t="s">
        <v>1843</v>
      </c>
      <c r="C149" s="29" t="s">
        <v>1778</v>
      </c>
      <c r="D149" s="29" t="s">
        <v>1779</v>
      </c>
      <c r="E149" s="29" t="str">
        <f>'Projects &amp; Initiatives'!C34</f>
        <v>To verify</v>
      </c>
      <c r="F149" s="29" t="s">
        <v>1626</v>
      </c>
      <c r="G149" s="29" t="s">
        <v>1692</v>
      </c>
      <c r="H149" s="29" t="s">
        <v>1611</v>
      </c>
      <c r="I149" s="29" t="s">
        <v>1782</v>
      </c>
      <c r="J149" s="29" t="s">
        <v>1613</v>
      </c>
      <c r="K149" s="29" t="str">
        <f>'Projects &amp; Initiatives'!G34</f>
        <v>Mount Lucas, Ireland</v>
      </c>
      <c r="L149" s="29" t="str">
        <f>'Projects &amp; Initiatives'!U34</f>
        <v>No</v>
      </c>
      <c r="M149" s="29" t="str">
        <f>'Projects &amp; Initiatives'!V34</f>
        <v>No</v>
      </c>
      <c r="N149" s="29" t="str">
        <f>'Projects &amp; Initiatives'!W34</f>
        <v>No</v>
      </c>
      <c r="O149" s="29" t="str">
        <f>'Projects &amp; Initiatives'!X34</f>
        <v>Yes</v>
      </c>
      <c r="P149" s="29" t="s">
        <v>36</v>
      </c>
      <c r="Q149" s="29" t="s">
        <v>907</v>
      </c>
      <c r="R149" s="29" t="str">
        <f>'Projects &amp; Initiatives'!M34</f>
        <v>Explicit</v>
      </c>
      <c r="S149" s="29" t="str">
        <f>'Projects &amp; Initiatives'!N34</f>
        <v>No</v>
      </c>
      <c r="T149" s="29" t="str">
        <f t="shared" si="34"/>
        <v>Yes</v>
      </c>
      <c r="U149" s="29" t="str">
        <f>'Projects &amp; Initiatives'!P34</f>
        <v>Higher Education / Research Training; Non-formal / Informal Education</v>
      </c>
      <c r="V149" s="29" t="str">
        <f>'Projects &amp; Initiatives'!R34</f>
        <v>No</v>
      </c>
      <c r="W149" s="29" t="str">
        <f>'Projects &amp; Initiatives'!I34</f>
        <v>Not applicable</v>
      </c>
      <c r="X149" s="29" t="str">
        <f>'Projects &amp; Initiatives'!AB34</f>
        <v>Active</v>
      </c>
      <c r="Y149" s="29" t="str">
        <f>'Projects &amp; Initiatives'!AA34</f>
        <v>Needs clarification</v>
      </c>
      <c r="Z149" s="29" t="str">
        <f>'Projects &amp; Initiatives'!Z34</f>
        <v>Email</v>
      </c>
      <c r="AA149" s="25" t="s">
        <v>1668</v>
      </c>
      <c r="AB149" s="25" t="s">
        <v>53</v>
      </c>
      <c r="AC149" s="25" t="s">
        <v>1113</v>
      </c>
      <c r="AD149" s="30">
        <f>'Projects &amp; Initiatives'!AC34</f>
        <v>46232</v>
      </c>
      <c r="AE149" s="29" t="str">
        <f t="shared" si="35"/>
        <v>Yes</v>
      </c>
      <c r="AF149" s="29" t="str">
        <f t="shared" si="36"/>
        <v>No</v>
      </c>
      <c r="AG149" s="29" t="str">
        <f t="shared" si="37"/>
        <v>Not applicable</v>
      </c>
      <c r="AH149" s="29" t="str">
        <f t="shared" si="38"/>
        <v>Not applicable</v>
      </c>
      <c r="AI149" s="29" t="str">
        <f t="shared" si="39"/>
        <v>No</v>
      </c>
      <c r="AJ149" s="29" t="str">
        <f t="shared" si="40"/>
        <v>Yes</v>
      </c>
      <c r="AK149" s="29" t="str">
        <f t="shared" si="41"/>
        <v>No</v>
      </c>
      <c r="AL149" s="29" t="str">
        <f t="shared" si="42"/>
        <v>Yes</v>
      </c>
      <c r="AM149" s="29" t="str">
        <f t="shared" si="43"/>
        <v>No</v>
      </c>
      <c r="AN149" s="29" t="s">
        <v>1844</v>
      </c>
      <c r="AO149" s="11"/>
      <c r="AP149" s="25"/>
      <c r="AQ149" s="25"/>
      <c r="AR149" s="11"/>
      <c r="AS149" s="11"/>
      <c r="AT149" s="11"/>
      <c r="AU149" s="11"/>
      <c r="AV149" s="11"/>
      <c r="AW149" s="11"/>
      <c r="AX149" s="11"/>
      <c r="AY149" s="11"/>
    </row>
    <row r="150" spans="1:51" s="10" customFormat="1" ht="63" customHeight="1" x14ac:dyDescent="0.2">
      <c r="A150" s="28" t="str">
        <f>'Projects &amp; Initiatives'!B35</f>
        <v>CircleBio-P</v>
      </c>
      <c r="B150" s="29" t="s">
        <v>1845</v>
      </c>
      <c r="C150" s="29" t="s">
        <v>1778</v>
      </c>
      <c r="D150" s="29" t="s">
        <v>1779</v>
      </c>
      <c r="E150" s="29" t="str">
        <f>'Projects &amp; Initiatives'!C35</f>
        <v>Technological University of the Shannon (TUS)</v>
      </c>
      <c r="F150" s="29" t="s">
        <v>260</v>
      </c>
      <c r="G150" s="29" t="s">
        <v>1692</v>
      </c>
      <c r="H150" s="29" t="s">
        <v>1611</v>
      </c>
      <c r="I150" s="29" t="s">
        <v>1744</v>
      </c>
      <c r="J150" s="29" t="s">
        <v>1623</v>
      </c>
      <c r="K150" s="29" t="str">
        <f>'Projects &amp; Initiatives'!G35</f>
        <v>Ireland; National Bioeconomy Campus, Lisheen, Co. Tipperary</v>
      </c>
      <c r="L150" s="29" t="str">
        <f>'Projects &amp; Initiatives'!U35</f>
        <v>No</v>
      </c>
      <c r="M150" s="29" t="str">
        <f>'Projects &amp; Initiatives'!V35</f>
        <v>Yes</v>
      </c>
      <c r="N150" s="29" t="str">
        <f>'Projects &amp; Initiatives'!W35</f>
        <v>No</v>
      </c>
      <c r="O150" s="29" t="str">
        <f>'Projects &amp; Initiatives'!X35</f>
        <v>Yes</v>
      </c>
      <c r="P150" s="29" t="s">
        <v>36</v>
      </c>
      <c r="Q150" s="29" t="s">
        <v>907</v>
      </c>
      <c r="R150" s="29" t="str">
        <f>'Projects &amp; Initiatives'!M35</f>
        <v>Explicit</v>
      </c>
      <c r="S150" s="29" t="str">
        <f>'Projects &amp; Initiatives'!N35</f>
        <v>No</v>
      </c>
      <c r="T150" s="29" t="str">
        <f t="shared" si="34"/>
        <v>Yes</v>
      </c>
      <c r="U150" s="29" t="str">
        <f>'Projects &amp; Initiatives'!P35</f>
        <v>Primary Curriculum; Higher Education / Research Training; Non-formal / Informal Education</v>
      </c>
      <c r="V150" s="29" t="str">
        <f>'Projects &amp; Initiatives'!R35</f>
        <v>No</v>
      </c>
      <c r="W150" s="29" t="str">
        <f>'Projects &amp; Initiatives'!I35</f>
        <v>In-person</v>
      </c>
      <c r="X150" s="29" t="str">
        <f>'Projects &amp; Initiatives'!AB35</f>
        <v>Completed</v>
      </c>
      <c r="Y150" s="29" t="str">
        <f>'Projects &amp; Initiatives'!AA35</f>
        <v>Official website verified</v>
      </c>
      <c r="Z150" s="29" t="str">
        <f>'Projects &amp; Initiatives'!Z35</f>
        <v>Official Website</v>
      </c>
      <c r="AA150" s="25" t="s">
        <v>1614</v>
      </c>
      <c r="AB150" s="25" t="s">
        <v>38</v>
      </c>
      <c r="AC150" s="25" t="s">
        <v>1113</v>
      </c>
      <c r="AD150" s="30">
        <f>'Projects &amp; Initiatives'!AC35</f>
        <v>46232</v>
      </c>
      <c r="AE150" s="29" t="str">
        <f t="shared" si="35"/>
        <v>No</v>
      </c>
      <c r="AF150" s="29" t="str">
        <f t="shared" si="36"/>
        <v>Yes</v>
      </c>
      <c r="AG150" s="29" t="str">
        <f t="shared" si="37"/>
        <v>Not applicable</v>
      </c>
      <c r="AH150" s="29" t="str">
        <f t="shared" si="38"/>
        <v>Not applicable</v>
      </c>
      <c r="AI150" s="29" t="str">
        <f t="shared" si="39"/>
        <v>No</v>
      </c>
      <c r="AJ150" s="29" t="str">
        <f t="shared" si="40"/>
        <v>Yes</v>
      </c>
      <c r="AK150" s="29" t="str">
        <f t="shared" si="41"/>
        <v>No</v>
      </c>
      <c r="AL150" s="29" t="str">
        <f t="shared" si="42"/>
        <v>Yes</v>
      </c>
      <c r="AM150" s="29" t="str">
        <f t="shared" si="43"/>
        <v>No</v>
      </c>
      <c r="AN150" s="29" t="s">
        <v>1846</v>
      </c>
      <c r="AO150" s="11"/>
      <c r="AP150" s="25"/>
      <c r="AQ150" s="25"/>
      <c r="AR150" s="11"/>
      <c r="AS150" s="11"/>
      <c r="AT150" s="11"/>
      <c r="AU150" s="11"/>
      <c r="AV150" s="11"/>
      <c r="AW150" s="11"/>
      <c r="AX150" s="11"/>
      <c r="AY150" s="11"/>
    </row>
    <row r="151" spans="1:51" s="10" customFormat="1" ht="63" customHeight="1" x14ac:dyDescent="0.2">
      <c r="A151" s="28" t="str">
        <f>'Projects &amp; Initiatives'!B36</f>
        <v>NPower</v>
      </c>
      <c r="B151" s="29" t="s">
        <v>1847</v>
      </c>
      <c r="C151" s="29" t="s">
        <v>1778</v>
      </c>
      <c r="D151" s="29" t="s">
        <v>1779</v>
      </c>
      <c r="E151" s="29" t="str">
        <f>'Projects &amp; Initiatives'!C36</f>
        <v>European consortium; Irish cluster includes MTU CircBio, UCD/BiOrbic and Irish Bioeconomy Foundation</v>
      </c>
      <c r="F151" s="29" t="s">
        <v>260</v>
      </c>
      <c r="G151" s="29" t="s">
        <v>1692</v>
      </c>
      <c r="H151" s="29" t="s">
        <v>1611</v>
      </c>
      <c r="I151" s="29" t="s">
        <v>1744</v>
      </c>
      <c r="J151" s="29" t="s">
        <v>1619</v>
      </c>
      <c r="K151" s="29" t="str">
        <f>'Projects &amp; Initiatives'!G36</f>
        <v>Ireland / Europe</v>
      </c>
      <c r="L151" s="29" t="str">
        <f>'Projects &amp; Initiatives'!U36</f>
        <v>No</v>
      </c>
      <c r="M151" s="29" t="str">
        <f>'Projects &amp; Initiatives'!V36</f>
        <v>No</v>
      </c>
      <c r="N151" s="29" t="str">
        <f>'Projects &amp; Initiatives'!W36</f>
        <v>No</v>
      </c>
      <c r="O151" s="29" t="str">
        <f>'Projects &amp; Initiatives'!X36</f>
        <v>Yes</v>
      </c>
      <c r="P151" s="29" t="s">
        <v>36</v>
      </c>
      <c r="Q151" s="29" t="s">
        <v>907</v>
      </c>
      <c r="R151" s="29" t="str">
        <f>'Projects &amp; Initiatives'!M36</f>
        <v>Explicit</v>
      </c>
      <c r="S151" s="29" t="str">
        <f>'Projects &amp; Initiatives'!N36</f>
        <v>No</v>
      </c>
      <c r="T151" s="29" t="str">
        <f t="shared" si="34"/>
        <v>Yes</v>
      </c>
      <c r="U151" s="29" t="str">
        <f>'Projects &amp; Initiatives'!P36</f>
        <v>Higher Education / Research Training; Non-formal / Informal Education</v>
      </c>
      <c r="V151" s="29" t="str">
        <f>'Projects &amp; Initiatives'!R36</f>
        <v>No</v>
      </c>
      <c r="W151" s="29" t="str">
        <f>'Projects &amp; Initiatives'!I36</f>
        <v>In-person</v>
      </c>
      <c r="X151" s="29" t="str">
        <f>'Projects &amp; Initiatives'!AB36</f>
        <v>Active</v>
      </c>
      <c r="Y151" s="29" t="str">
        <f>'Projects &amp; Initiatives'!AA36</f>
        <v>Official website verified</v>
      </c>
      <c r="Z151" s="29" t="str">
        <f>'Projects &amp; Initiatives'!Z36</f>
        <v>Official Website</v>
      </c>
      <c r="AA151" s="25" t="s">
        <v>1614</v>
      </c>
      <c r="AB151" s="25" t="s">
        <v>38</v>
      </c>
      <c r="AC151" s="25" t="s">
        <v>1113</v>
      </c>
      <c r="AD151" s="30">
        <f>'Projects &amp; Initiatives'!AC36</f>
        <v>46232</v>
      </c>
      <c r="AE151" s="29" t="str">
        <f t="shared" si="35"/>
        <v>Yes</v>
      </c>
      <c r="AF151" s="29" t="str">
        <f t="shared" si="36"/>
        <v>Yes</v>
      </c>
      <c r="AG151" s="29" t="str">
        <f t="shared" si="37"/>
        <v>Not applicable</v>
      </c>
      <c r="AH151" s="29" t="str">
        <f t="shared" si="38"/>
        <v>Not applicable</v>
      </c>
      <c r="AI151" s="29" t="str">
        <f t="shared" si="39"/>
        <v>No</v>
      </c>
      <c r="AJ151" s="29" t="str">
        <f t="shared" si="40"/>
        <v>Yes</v>
      </c>
      <c r="AK151" s="29" t="str">
        <f t="shared" si="41"/>
        <v>No</v>
      </c>
      <c r="AL151" s="29" t="str">
        <f t="shared" si="42"/>
        <v>Yes</v>
      </c>
      <c r="AM151" s="29" t="str">
        <f t="shared" si="43"/>
        <v>No</v>
      </c>
      <c r="AN151" s="29" t="s">
        <v>1848</v>
      </c>
      <c r="AO151" s="11"/>
      <c r="AP151" s="25"/>
      <c r="AQ151" s="25"/>
      <c r="AR151" s="11"/>
      <c r="AS151" s="11"/>
      <c r="AT151" s="11"/>
      <c r="AU151" s="11"/>
      <c r="AV151" s="11"/>
      <c r="AW151" s="11"/>
      <c r="AX151" s="11"/>
      <c r="AY151" s="11"/>
    </row>
    <row r="152" spans="1:51" s="10" customFormat="1" ht="63" customHeight="1" x14ac:dyDescent="0.2">
      <c r="A152" s="28" t="str">
        <f>'Projects &amp; Initiatives'!B37</f>
        <v>STEM and Sustainability National Education Programme</v>
      </c>
      <c r="B152" s="29" t="s">
        <v>1849</v>
      </c>
      <c r="C152" s="29" t="s">
        <v>1778</v>
      </c>
      <c r="D152" s="29" t="s">
        <v>1779</v>
      </c>
      <c r="E152" s="29" t="str">
        <f>'Projects &amp; Initiatives'!C37</f>
        <v>The Rediscovery Centre</v>
      </c>
      <c r="F152" s="29" t="s">
        <v>1621</v>
      </c>
      <c r="G152" s="29" t="s">
        <v>1610</v>
      </c>
      <c r="H152" s="29" t="s">
        <v>1611</v>
      </c>
      <c r="I152" s="29" t="s">
        <v>1612</v>
      </c>
      <c r="J152" s="29" t="s">
        <v>1623</v>
      </c>
      <c r="K152" s="29" t="str">
        <f>'Projects &amp; Initiatives'!G37</f>
        <v>Ireland – national; physical delivery across numerous counties and online</v>
      </c>
      <c r="L152" s="29" t="str">
        <f>'Projects &amp; Initiatives'!U37</f>
        <v>No</v>
      </c>
      <c r="M152" s="29" t="str">
        <f>'Projects &amp; Initiatives'!V37</f>
        <v>Yes</v>
      </c>
      <c r="N152" s="29" t="str">
        <f>'Projects &amp; Initiatives'!W37</f>
        <v>Yes</v>
      </c>
      <c r="O152" s="29" t="str">
        <f>'Projects &amp; Initiatives'!X37</f>
        <v>No</v>
      </c>
      <c r="P152" s="29" t="s">
        <v>37</v>
      </c>
      <c r="Q152" s="29" t="s">
        <v>1216</v>
      </c>
      <c r="R152" s="29" t="str">
        <f>'Projects &amp; Initiatives'!M37</f>
        <v>Adjacent</v>
      </c>
      <c r="S152" s="29" t="str">
        <f>'Projects &amp; Initiatives'!N37</f>
        <v>No</v>
      </c>
      <c r="T152" s="29" t="str">
        <f t="shared" si="34"/>
        <v>Yes</v>
      </c>
      <c r="U152" s="29" t="str">
        <f>'Projects &amp; Initiatives'!P37</f>
        <v>Primary Curriculum; Junior Cycle / Post-primary; Teacher CPD / Professional Learning; Non-formal / Informal Education</v>
      </c>
      <c r="V152" s="29" t="str">
        <f>'Projects &amp; Initiatives'!R37</f>
        <v>No</v>
      </c>
      <c r="W152" s="29" t="str">
        <f>'Projects &amp; Initiatives'!I37</f>
        <v>Blended</v>
      </c>
      <c r="X152" s="29" t="str">
        <f>'Projects &amp; Initiatives'!AB37</f>
        <v>Historical</v>
      </c>
      <c r="Y152" s="29" t="str">
        <f>'Projects &amp; Initiatives'!AA37</f>
        <v>Official website verified</v>
      </c>
      <c r="Z152" s="29" t="str">
        <f>'Projects &amp; Initiatives'!Z37</f>
        <v>Official Website</v>
      </c>
      <c r="AA152" s="25" t="s">
        <v>1614</v>
      </c>
      <c r="AB152" s="25" t="s">
        <v>38</v>
      </c>
      <c r="AC152" s="25" t="s">
        <v>1113</v>
      </c>
      <c r="AD152" s="30">
        <f>'Projects &amp; Initiatives'!AC37</f>
        <v>46232</v>
      </c>
      <c r="AE152" s="29" t="str">
        <f t="shared" si="35"/>
        <v>No</v>
      </c>
      <c r="AF152" s="29" t="str">
        <f t="shared" si="36"/>
        <v>Yes</v>
      </c>
      <c r="AG152" s="29" t="str">
        <f t="shared" si="37"/>
        <v>Not applicable</v>
      </c>
      <c r="AH152" s="29" t="str">
        <f t="shared" si="38"/>
        <v>Not applicable</v>
      </c>
      <c r="AI152" s="29" t="str">
        <f t="shared" si="39"/>
        <v>No</v>
      </c>
      <c r="AJ152" s="29" t="str">
        <f t="shared" si="40"/>
        <v>Yes</v>
      </c>
      <c r="AK152" s="29" t="str">
        <f t="shared" si="41"/>
        <v>Yes</v>
      </c>
      <c r="AL152" s="29" t="str">
        <f t="shared" si="42"/>
        <v>No</v>
      </c>
      <c r="AM152" s="29" t="str">
        <f t="shared" si="43"/>
        <v>No</v>
      </c>
      <c r="AN152" s="29" t="s">
        <v>1218</v>
      </c>
      <c r="AO152" s="11"/>
      <c r="AP152" s="25"/>
      <c r="AQ152" s="25"/>
      <c r="AR152" s="11"/>
      <c r="AS152" s="11"/>
      <c r="AT152" s="11"/>
      <c r="AU152" s="11"/>
      <c r="AV152" s="11"/>
      <c r="AW152" s="11"/>
      <c r="AX152" s="11"/>
      <c r="AY152" s="11"/>
    </row>
    <row r="153" spans="1:51" s="10" customFormat="1" ht="63" customHeight="1" x14ac:dyDescent="0.2">
      <c r="A153" s="28" t="str">
        <f>'Projects &amp; Initiatives'!B38</f>
        <v>Manufacturing in the Classroom: Sustainability and the Circular Economy</v>
      </c>
      <c r="B153" s="29" t="s">
        <v>1850</v>
      </c>
      <c r="C153" s="29" t="s">
        <v>1778</v>
      </c>
      <c r="D153" s="29" t="s">
        <v>1779</v>
      </c>
      <c r="E153" s="29" t="str">
        <f>'Projects &amp; Initiatives'!C38</f>
        <v>University College Dublin / I-Form Research Centre for Advanced Manufacturing</v>
      </c>
      <c r="F153" s="29" t="s">
        <v>260</v>
      </c>
      <c r="G153" s="29" t="s">
        <v>1610</v>
      </c>
      <c r="H153" s="29" t="s">
        <v>1611</v>
      </c>
      <c r="I153" s="29" t="s">
        <v>1612</v>
      </c>
      <c r="J153" s="29" t="s">
        <v>1623</v>
      </c>
      <c r="K153" s="29" t="str">
        <f>'Projects &amp; Initiatives'!G38</f>
        <v>Ireland – national</v>
      </c>
      <c r="L153" s="29" t="str">
        <f>'Projects &amp; Initiatives'!U38</f>
        <v>No</v>
      </c>
      <c r="M153" s="29" t="str">
        <f>'Projects &amp; Initiatives'!V38</f>
        <v>No</v>
      </c>
      <c r="N153" s="29" t="str">
        <f>'Projects &amp; Initiatives'!W38</f>
        <v>Yes</v>
      </c>
      <c r="O153" s="29" t="str">
        <f>'Projects &amp; Initiatives'!X38</f>
        <v>No</v>
      </c>
      <c r="P153" s="29" t="s">
        <v>37</v>
      </c>
      <c r="Q153" s="29" t="s">
        <v>1216</v>
      </c>
      <c r="R153" s="29" t="str">
        <f>'Projects &amp; Initiatives'!M38</f>
        <v>Adjacent</v>
      </c>
      <c r="S153" s="29" t="str">
        <f>'Projects &amp; Initiatives'!N38</f>
        <v>No</v>
      </c>
      <c r="T153" s="29" t="str">
        <f t="shared" si="34"/>
        <v>Yes</v>
      </c>
      <c r="U153" s="29" t="str">
        <f>'Projects &amp; Initiatives'!P38</f>
        <v>Junior Cycle / Post-primary; Teacher CPD / Professional Learning</v>
      </c>
      <c r="V153" s="29" t="str">
        <f>'Projects &amp; Initiatives'!R38</f>
        <v>No</v>
      </c>
      <c r="W153" s="29" t="str">
        <f>'Projects &amp; Initiatives'!I38</f>
        <v>Unknown</v>
      </c>
      <c r="X153" s="29" t="str">
        <f>'Projects &amp; Initiatives'!AB38</f>
        <v>Historical</v>
      </c>
      <c r="Y153" s="29" t="str">
        <f>'Projects &amp; Initiatives'!AA38</f>
        <v>Official website verified</v>
      </c>
      <c r="Z153" s="29" t="str">
        <f>'Projects &amp; Initiatives'!Z38</f>
        <v>Official Website</v>
      </c>
      <c r="AA153" s="25" t="s">
        <v>1614</v>
      </c>
      <c r="AB153" s="25" t="s">
        <v>38</v>
      </c>
      <c r="AC153" s="25" t="s">
        <v>1113</v>
      </c>
      <c r="AD153" s="30">
        <f>'Projects &amp; Initiatives'!AC38</f>
        <v>46232</v>
      </c>
      <c r="AE153" s="29" t="str">
        <f t="shared" si="35"/>
        <v>No</v>
      </c>
      <c r="AF153" s="29" t="str">
        <f t="shared" si="36"/>
        <v>Yes</v>
      </c>
      <c r="AG153" s="29" t="str">
        <f t="shared" si="37"/>
        <v>Not applicable</v>
      </c>
      <c r="AH153" s="29" t="str">
        <f t="shared" si="38"/>
        <v>Not applicable</v>
      </c>
      <c r="AI153" s="29" t="str">
        <f t="shared" si="39"/>
        <v>No</v>
      </c>
      <c r="AJ153" s="29" t="str">
        <f t="shared" si="40"/>
        <v>Yes</v>
      </c>
      <c r="AK153" s="29" t="str">
        <f t="shared" si="41"/>
        <v>No</v>
      </c>
      <c r="AL153" s="29" t="str">
        <f t="shared" si="42"/>
        <v>No</v>
      </c>
      <c r="AM153" s="29" t="str">
        <f t="shared" si="43"/>
        <v>No</v>
      </c>
      <c r="AN153" s="29" t="s">
        <v>1218</v>
      </c>
      <c r="AO153" s="11"/>
      <c r="AP153" s="25"/>
      <c r="AQ153" s="25"/>
      <c r="AR153" s="11"/>
      <c r="AS153" s="11"/>
      <c r="AT153" s="11"/>
      <c r="AU153" s="11"/>
      <c r="AV153" s="11"/>
      <c r="AW153" s="11"/>
      <c r="AX153" s="11"/>
      <c r="AY153" s="11"/>
    </row>
    <row r="154" spans="1:51" s="10" customFormat="1" ht="63" customHeight="1" x14ac:dyDescent="0.2">
      <c r="A154" s="28" t="str">
        <f>'Projects &amp; Initiatives'!B39</f>
        <v>Wild Connections: The Flora and Fauna of Ireland</v>
      </c>
      <c r="B154" s="29" t="s">
        <v>1851</v>
      </c>
      <c r="C154" s="29" t="s">
        <v>1778</v>
      </c>
      <c r="D154" s="29" t="s">
        <v>1779</v>
      </c>
      <c r="E154" s="29" t="str">
        <f>'Projects &amp; Initiatives'!C39</f>
        <v>The Birr Scientific and Heritage Foundation / Birr Castle Demesne</v>
      </c>
      <c r="F154" s="29" t="s">
        <v>1676</v>
      </c>
      <c r="G154" s="29" t="s">
        <v>1610</v>
      </c>
      <c r="H154" s="29" t="s">
        <v>1611</v>
      </c>
      <c r="I154" s="29" t="s">
        <v>1612</v>
      </c>
      <c r="J154" s="29" t="s">
        <v>1613</v>
      </c>
      <c r="K154" s="29" t="str">
        <f>'Projects &amp; Initiatives'!G39</f>
        <v>Galway, Kilkenny, Laois, Limerick, Longford, Offaly, Roscommon, Tipperary and Westmeath</v>
      </c>
      <c r="L154" s="29" t="str">
        <f>'Projects &amp; Initiatives'!U39</f>
        <v>No</v>
      </c>
      <c r="M154" s="29" t="str">
        <f>'Projects &amp; Initiatives'!V39</f>
        <v>Yes</v>
      </c>
      <c r="N154" s="29" t="str">
        <f>'Projects &amp; Initiatives'!W39</f>
        <v>No</v>
      </c>
      <c r="O154" s="29" t="str">
        <f>'Projects &amp; Initiatives'!X39</f>
        <v>No</v>
      </c>
      <c r="P154" s="29" t="s">
        <v>37</v>
      </c>
      <c r="Q154" s="29" t="s">
        <v>1216</v>
      </c>
      <c r="R154" s="29" t="str">
        <f>'Projects &amp; Initiatives'!M39</f>
        <v>Adjacent</v>
      </c>
      <c r="S154" s="29" t="str">
        <f>'Projects &amp; Initiatives'!N39</f>
        <v>No</v>
      </c>
      <c r="T154" s="29" t="str">
        <f t="shared" si="34"/>
        <v>Yes</v>
      </c>
      <c r="U154" s="29" t="str">
        <f>'Projects &amp; Initiatives'!P39</f>
        <v>Primary Curriculum; Teacher CPD / Professional Learning; Non-formal / Informal Education</v>
      </c>
      <c r="V154" s="29" t="str">
        <f>'Projects &amp; Initiatives'!R39</f>
        <v>No</v>
      </c>
      <c r="W154" s="29" t="str">
        <f>'Projects &amp; Initiatives'!I39</f>
        <v>Blended</v>
      </c>
      <c r="X154" s="29" t="str">
        <f>'Projects &amp; Initiatives'!AB39</f>
        <v>Historical</v>
      </c>
      <c r="Y154" s="29" t="str">
        <f>'Projects &amp; Initiatives'!AA39</f>
        <v>Official website verified</v>
      </c>
      <c r="Z154" s="29" t="str">
        <f>'Projects &amp; Initiatives'!Z39</f>
        <v>Official Website</v>
      </c>
      <c r="AA154" s="25" t="s">
        <v>1614</v>
      </c>
      <c r="AB154" s="25" t="s">
        <v>38</v>
      </c>
      <c r="AC154" s="25" t="s">
        <v>1113</v>
      </c>
      <c r="AD154" s="30">
        <f>'Projects &amp; Initiatives'!AC39</f>
        <v>46232</v>
      </c>
      <c r="AE154" s="29" t="str">
        <f t="shared" si="35"/>
        <v>No</v>
      </c>
      <c r="AF154" s="29" t="str">
        <f t="shared" si="36"/>
        <v>Yes</v>
      </c>
      <c r="AG154" s="29" t="str">
        <f t="shared" si="37"/>
        <v>Not applicable</v>
      </c>
      <c r="AH154" s="29" t="str">
        <f t="shared" si="38"/>
        <v>Not applicable</v>
      </c>
      <c r="AI154" s="29" t="str">
        <f t="shared" si="39"/>
        <v>No</v>
      </c>
      <c r="AJ154" s="29" t="str">
        <f t="shared" si="40"/>
        <v>Yes</v>
      </c>
      <c r="AK154" s="29" t="str">
        <f t="shared" si="41"/>
        <v>Yes</v>
      </c>
      <c r="AL154" s="29" t="str">
        <f t="shared" si="42"/>
        <v>No</v>
      </c>
      <c r="AM154" s="29" t="str">
        <f t="shared" si="43"/>
        <v>No</v>
      </c>
      <c r="AN154" s="29" t="s">
        <v>1218</v>
      </c>
      <c r="AO154" s="11"/>
      <c r="AP154" s="25"/>
      <c r="AQ154" s="25"/>
      <c r="AR154" s="11"/>
      <c r="AS154" s="11"/>
      <c r="AT154" s="11"/>
      <c r="AU154" s="11"/>
      <c r="AV154" s="11"/>
      <c r="AW154" s="11"/>
      <c r="AX154" s="11"/>
      <c r="AY154" s="11"/>
    </row>
    <row r="155" spans="1:51" s="10" customFormat="1" ht="63" customHeight="1" x14ac:dyDescent="0.2">
      <c r="A155" s="28" t="str">
        <f>'Projects &amp; Initiatives'!B40</f>
        <v>Foodscape: Soil Society – Activity Zone</v>
      </c>
      <c r="B155" s="29" t="s">
        <v>1852</v>
      </c>
      <c r="C155" s="29" t="s">
        <v>1778</v>
      </c>
      <c r="D155" s="29" t="s">
        <v>1779</v>
      </c>
      <c r="E155" s="29" t="str">
        <f>'Projects &amp; Initiatives'!C40</f>
        <v>Airfield Estate</v>
      </c>
      <c r="F155" s="29" t="s">
        <v>1621</v>
      </c>
      <c r="G155" s="29" t="s">
        <v>1610</v>
      </c>
      <c r="H155" s="29" t="s">
        <v>1611</v>
      </c>
      <c r="I155" s="29" t="s">
        <v>1612</v>
      </c>
      <c r="J155" s="29" t="s">
        <v>1802</v>
      </c>
      <c r="K155" s="29" t="str">
        <f>'Projects &amp; Initiatives'!G40</f>
        <v>Dublin and outreach across selected counties in Leinster and the Midlands</v>
      </c>
      <c r="L155" s="29" t="str">
        <f>'Projects &amp; Initiatives'!U40</f>
        <v>No</v>
      </c>
      <c r="M155" s="29" t="str">
        <f>'Projects &amp; Initiatives'!V40</f>
        <v>Yes</v>
      </c>
      <c r="N155" s="29" t="str">
        <f>'Projects &amp; Initiatives'!W40</f>
        <v>Yes</v>
      </c>
      <c r="O155" s="29" t="str">
        <f>'Projects &amp; Initiatives'!X40</f>
        <v>No</v>
      </c>
      <c r="P155" s="29" t="s">
        <v>36</v>
      </c>
      <c r="Q155" s="29" t="s">
        <v>907</v>
      </c>
      <c r="R155" s="29" t="str">
        <f>'Projects &amp; Initiatives'!M40</f>
        <v>Implicit</v>
      </c>
      <c r="S155" s="29" t="str">
        <f>'Projects &amp; Initiatives'!N40</f>
        <v>No</v>
      </c>
      <c r="T155" s="29" t="str">
        <f t="shared" si="34"/>
        <v>Yes</v>
      </c>
      <c r="U155" s="29" t="str">
        <f>'Projects &amp; Initiatives'!P40</f>
        <v>Primary Curriculum; Non-formal / Informal Education</v>
      </c>
      <c r="V155" s="29" t="str">
        <f>'Projects &amp; Initiatives'!R40</f>
        <v>No</v>
      </c>
      <c r="W155" s="29" t="str">
        <f>'Projects &amp; Initiatives'!I40</f>
        <v>In-person</v>
      </c>
      <c r="X155" s="29" t="str">
        <f>'Projects &amp; Initiatives'!AB40</f>
        <v>Historical</v>
      </c>
      <c r="Y155" s="29" t="str">
        <f>'Projects &amp; Initiatives'!AA40</f>
        <v>Official website verified</v>
      </c>
      <c r="Z155" s="29" t="str">
        <f>'Projects &amp; Initiatives'!Z40</f>
        <v>Official Website</v>
      </c>
      <c r="AA155" s="25" t="s">
        <v>1614</v>
      </c>
      <c r="AB155" s="25" t="s">
        <v>38</v>
      </c>
      <c r="AC155" s="25" t="s">
        <v>1113</v>
      </c>
      <c r="AD155" s="30">
        <f>'Projects &amp; Initiatives'!AC40</f>
        <v>46232</v>
      </c>
      <c r="AE155" s="29" t="str">
        <f t="shared" si="35"/>
        <v>No</v>
      </c>
      <c r="AF155" s="29" t="str">
        <f t="shared" si="36"/>
        <v>Yes</v>
      </c>
      <c r="AG155" s="29" t="str">
        <f t="shared" si="37"/>
        <v>Not applicable</v>
      </c>
      <c r="AH155" s="29" t="str">
        <f t="shared" si="38"/>
        <v>Not applicable</v>
      </c>
      <c r="AI155" s="29" t="str">
        <f t="shared" si="39"/>
        <v>No</v>
      </c>
      <c r="AJ155" s="29" t="str">
        <f t="shared" si="40"/>
        <v>Yes</v>
      </c>
      <c r="AK155" s="29" t="str">
        <f t="shared" si="41"/>
        <v>No</v>
      </c>
      <c r="AL155" s="29" t="str">
        <f t="shared" si="42"/>
        <v>No</v>
      </c>
      <c r="AM155" s="29" t="str">
        <f t="shared" si="43"/>
        <v>No</v>
      </c>
      <c r="AN155" s="29" t="s">
        <v>1218</v>
      </c>
      <c r="AO155" s="11"/>
      <c r="AP155" s="25"/>
      <c r="AQ155" s="25"/>
      <c r="AR155" s="11"/>
      <c r="AS155" s="11"/>
      <c r="AT155" s="11"/>
      <c r="AU155" s="11"/>
      <c r="AV155" s="11"/>
      <c r="AW155" s="11"/>
      <c r="AX155" s="11"/>
      <c r="AY155" s="11"/>
    </row>
    <row r="156" spans="1:51" s="10" customFormat="1" ht="63" customHeight="1" x14ac:dyDescent="0.2">
      <c r="A156" s="28" t="str">
        <f>'Projects &amp; Initiatives'!B41</f>
        <v>Irish Tree Explorers Network</v>
      </c>
      <c r="B156" s="29" t="s">
        <v>1853</v>
      </c>
      <c r="C156" s="29" t="s">
        <v>1778</v>
      </c>
      <c r="D156" s="29" t="s">
        <v>1779</v>
      </c>
      <c r="E156" s="29" t="str">
        <f>'Projects &amp; Initiatives'!C41</f>
        <v>University College Cork</v>
      </c>
      <c r="F156" s="29" t="s">
        <v>260</v>
      </c>
      <c r="G156" s="29" t="s">
        <v>1610</v>
      </c>
      <c r="H156" s="29" t="s">
        <v>1611</v>
      </c>
      <c r="I156" s="29" t="s">
        <v>1612</v>
      </c>
      <c r="J156" s="29" t="s">
        <v>1623</v>
      </c>
      <c r="K156" s="29" t="str">
        <f>'Projects &amp; Initiatives'!G41</f>
        <v>Ireland – national / online and at participating tree collections</v>
      </c>
      <c r="L156" s="29" t="str">
        <f>'Projects &amp; Initiatives'!U41</f>
        <v>No</v>
      </c>
      <c r="M156" s="29" t="str">
        <f>'Projects &amp; Initiatives'!V41</f>
        <v>Yes</v>
      </c>
      <c r="N156" s="29" t="str">
        <f>'Projects &amp; Initiatives'!W41</f>
        <v>Yes</v>
      </c>
      <c r="O156" s="29" t="str">
        <f>'Projects &amp; Initiatives'!X41</f>
        <v>No</v>
      </c>
      <c r="P156" s="29" t="s">
        <v>37</v>
      </c>
      <c r="Q156" s="29" t="s">
        <v>1216</v>
      </c>
      <c r="R156" s="29" t="str">
        <f>'Projects &amp; Initiatives'!M41</f>
        <v>Implicit</v>
      </c>
      <c r="S156" s="29" t="str">
        <f>'Projects &amp; Initiatives'!N41</f>
        <v>No</v>
      </c>
      <c r="T156" s="29" t="str">
        <f t="shared" si="34"/>
        <v>Yes</v>
      </c>
      <c r="U156" s="29" t="str">
        <f>'Projects &amp; Initiatives'!P41</f>
        <v>Primary Curriculum; Teacher CPD / Professional Learning; Non-formal / Informal Education</v>
      </c>
      <c r="V156" s="29" t="str">
        <f>'Projects &amp; Initiatives'!R41</f>
        <v>No</v>
      </c>
      <c r="W156" s="29" t="str">
        <f>'Projects &amp; Initiatives'!I41</f>
        <v>Blended</v>
      </c>
      <c r="X156" s="29" t="str">
        <f>'Projects &amp; Initiatives'!AB41</f>
        <v>Historical</v>
      </c>
      <c r="Y156" s="29" t="str">
        <f>'Projects &amp; Initiatives'!AA41</f>
        <v>Official website verified</v>
      </c>
      <c r="Z156" s="29" t="str">
        <f>'Projects &amp; Initiatives'!Z41</f>
        <v>Official Website</v>
      </c>
      <c r="AA156" s="25" t="s">
        <v>1614</v>
      </c>
      <c r="AB156" s="25" t="s">
        <v>38</v>
      </c>
      <c r="AC156" s="25" t="s">
        <v>1113</v>
      </c>
      <c r="AD156" s="30">
        <f>'Projects &amp; Initiatives'!AC41</f>
        <v>46232</v>
      </c>
      <c r="AE156" s="29" t="str">
        <f t="shared" si="35"/>
        <v>No</v>
      </c>
      <c r="AF156" s="29" t="str">
        <f t="shared" si="36"/>
        <v>Yes</v>
      </c>
      <c r="AG156" s="29" t="str">
        <f t="shared" si="37"/>
        <v>Not applicable</v>
      </c>
      <c r="AH156" s="29" t="str">
        <f t="shared" si="38"/>
        <v>Not applicable</v>
      </c>
      <c r="AI156" s="29" t="str">
        <f t="shared" si="39"/>
        <v>No</v>
      </c>
      <c r="AJ156" s="29" t="str">
        <f t="shared" si="40"/>
        <v>Yes</v>
      </c>
      <c r="AK156" s="29" t="str">
        <f t="shared" si="41"/>
        <v>Yes</v>
      </c>
      <c r="AL156" s="29" t="str">
        <f t="shared" si="42"/>
        <v>No</v>
      </c>
      <c r="AM156" s="29" t="str">
        <f t="shared" si="43"/>
        <v>No</v>
      </c>
      <c r="AN156" s="29" t="s">
        <v>1218</v>
      </c>
      <c r="AO156" s="11"/>
      <c r="AP156" s="25"/>
      <c r="AQ156" s="25"/>
      <c r="AR156" s="11"/>
      <c r="AS156" s="11"/>
      <c r="AT156" s="11"/>
      <c r="AU156" s="11"/>
      <c r="AV156" s="11"/>
      <c r="AW156" s="11"/>
      <c r="AX156" s="11"/>
      <c r="AY156" s="11"/>
    </row>
    <row r="157" spans="1:51" s="10" customFormat="1" ht="63" customHeight="1" x14ac:dyDescent="0.2">
      <c r="A157" s="28" t="str">
        <f>'Projects &amp; Initiatives'!B42</f>
        <v>Circular Tales: Engaging with the Past to Inspire the Future</v>
      </c>
      <c r="B157" s="29" t="s">
        <v>1854</v>
      </c>
      <c r="C157" s="29" t="s">
        <v>1778</v>
      </c>
      <c r="D157" s="29" t="s">
        <v>1779</v>
      </c>
      <c r="E157" s="29" t="str">
        <f>'Projects &amp; Initiatives'!C42</f>
        <v>University College Cork</v>
      </c>
      <c r="F157" s="29" t="s">
        <v>260</v>
      </c>
      <c r="G157" s="29" t="s">
        <v>1610</v>
      </c>
      <c r="H157" s="29" t="s">
        <v>1611</v>
      </c>
      <c r="I157" s="29" t="s">
        <v>1612</v>
      </c>
      <c r="J157" s="29" t="s">
        <v>1613</v>
      </c>
      <c r="K157" s="29" t="str">
        <f>'Projects &amp; Initiatives'!G42</f>
        <v>Cork / online</v>
      </c>
      <c r="L157" s="29" t="str">
        <f>'Projects &amp; Initiatives'!U42</f>
        <v>No</v>
      </c>
      <c r="M157" s="29" t="str">
        <f>'Projects &amp; Initiatives'!V42</f>
        <v>No</v>
      </c>
      <c r="N157" s="29" t="str">
        <f>'Projects &amp; Initiatives'!W42</f>
        <v>No</v>
      </c>
      <c r="O157" s="29" t="str">
        <f>'Projects &amp; Initiatives'!X42</f>
        <v>Yes</v>
      </c>
      <c r="P157" s="29" t="s">
        <v>36</v>
      </c>
      <c r="Q157" s="29" t="s">
        <v>907</v>
      </c>
      <c r="R157" s="29" t="str">
        <f>'Projects &amp; Initiatives'!M42</f>
        <v>Adjacent</v>
      </c>
      <c r="S157" s="29" t="str">
        <f>'Projects &amp; Initiatives'!N42</f>
        <v>No</v>
      </c>
      <c r="T157" s="29" t="str">
        <f t="shared" si="34"/>
        <v>Yes</v>
      </c>
      <c r="U157" s="29" t="str">
        <f>'Projects &amp; Initiatives'!P42</f>
        <v>Higher Education / Research Training; Non-formal / Informal Education</v>
      </c>
      <c r="V157" s="29" t="str">
        <f>'Projects &amp; Initiatives'!R42</f>
        <v>No</v>
      </c>
      <c r="W157" s="29" t="str">
        <f>'Projects &amp; Initiatives'!I42</f>
        <v>Blended</v>
      </c>
      <c r="X157" s="29" t="str">
        <f>'Projects &amp; Initiatives'!AB42</f>
        <v>Historical</v>
      </c>
      <c r="Y157" s="29" t="str">
        <f>'Projects &amp; Initiatives'!AA42</f>
        <v>Official website verified</v>
      </c>
      <c r="Z157" s="29" t="str">
        <f>'Projects &amp; Initiatives'!Z42</f>
        <v>Official Website</v>
      </c>
      <c r="AA157" s="25" t="s">
        <v>1614</v>
      </c>
      <c r="AB157" s="25" t="s">
        <v>38</v>
      </c>
      <c r="AC157" s="25" t="s">
        <v>1113</v>
      </c>
      <c r="AD157" s="30">
        <f>'Projects &amp; Initiatives'!AC42</f>
        <v>46232</v>
      </c>
      <c r="AE157" s="29" t="str">
        <f t="shared" si="35"/>
        <v>No</v>
      </c>
      <c r="AF157" s="29" t="str">
        <f t="shared" si="36"/>
        <v>Yes</v>
      </c>
      <c r="AG157" s="29" t="str">
        <f t="shared" si="37"/>
        <v>Not applicable</v>
      </c>
      <c r="AH157" s="29" t="str">
        <f t="shared" si="38"/>
        <v>Not applicable</v>
      </c>
      <c r="AI157" s="29" t="str">
        <f t="shared" si="39"/>
        <v>No</v>
      </c>
      <c r="AJ157" s="29" t="str">
        <f t="shared" si="40"/>
        <v>Yes</v>
      </c>
      <c r="AK157" s="29" t="str">
        <f t="shared" si="41"/>
        <v>Yes</v>
      </c>
      <c r="AL157" s="29" t="str">
        <f t="shared" si="42"/>
        <v>No</v>
      </c>
      <c r="AM157" s="29" t="str">
        <f t="shared" si="43"/>
        <v>No</v>
      </c>
      <c r="AN157" s="29" t="s">
        <v>1218</v>
      </c>
      <c r="AO157" s="11"/>
      <c r="AP157" s="25"/>
      <c r="AQ157" s="25"/>
      <c r="AR157" s="11"/>
      <c r="AS157" s="11"/>
      <c r="AT157" s="11"/>
      <c r="AU157" s="11"/>
      <c r="AV157" s="11"/>
      <c r="AW157" s="11"/>
      <c r="AX157" s="11"/>
      <c r="AY157" s="11"/>
    </row>
    <row r="158" spans="1:51" s="10" customFormat="1" ht="63" customHeight="1" x14ac:dyDescent="0.2">
      <c r="A158" s="28" t="str">
        <f>'Projects &amp; Initiatives'!B43</f>
        <v>Teaching Resources for Youth-informed Biodiversity Education (TRYBE)</v>
      </c>
      <c r="B158" s="29" t="s">
        <v>1855</v>
      </c>
      <c r="C158" s="29" t="s">
        <v>1778</v>
      </c>
      <c r="D158" s="29" t="s">
        <v>1779</v>
      </c>
      <c r="E158" s="29" t="str">
        <f>'Projects &amp; Initiatives'!C43</f>
        <v>University College Cork</v>
      </c>
      <c r="F158" s="29" t="s">
        <v>260</v>
      </c>
      <c r="G158" s="29" t="s">
        <v>1610</v>
      </c>
      <c r="H158" s="29" t="s">
        <v>1611</v>
      </c>
      <c r="I158" s="29" t="s">
        <v>1612</v>
      </c>
      <c r="J158" s="29" t="s">
        <v>1623</v>
      </c>
      <c r="K158" s="29" t="str">
        <f>'Projects &amp; Initiatives'!G43</f>
        <v>Ireland – national / online</v>
      </c>
      <c r="L158" s="29" t="str">
        <f>'Projects &amp; Initiatives'!U43</f>
        <v>No</v>
      </c>
      <c r="M158" s="29" t="str">
        <f>'Projects &amp; Initiatives'!V43</f>
        <v>Yes</v>
      </c>
      <c r="N158" s="29" t="str">
        <f>'Projects &amp; Initiatives'!W43</f>
        <v>Yes</v>
      </c>
      <c r="O158" s="29" t="str">
        <f>'Projects &amp; Initiatives'!X43</f>
        <v>No</v>
      </c>
      <c r="P158" s="29" t="s">
        <v>37</v>
      </c>
      <c r="Q158" s="29" t="s">
        <v>1216</v>
      </c>
      <c r="R158" s="29" t="str">
        <f>'Projects &amp; Initiatives'!M43</f>
        <v>Adjacent</v>
      </c>
      <c r="S158" s="29" t="str">
        <f>'Projects &amp; Initiatives'!N43</f>
        <v>No</v>
      </c>
      <c r="T158" s="29" t="str">
        <f t="shared" si="34"/>
        <v>Yes</v>
      </c>
      <c r="U158" s="29" t="str">
        <f>'Projects &amp; Initiatives'!P43</f>
        <v>Primary Curriculum; Junior Cycle / Post-primary; Teacher CPD / Professional Learning</v>
      </c>
      <c r="V158" s="29" t="str">
        <f>'Projects &amp; Initiatives'!R43</f>
        <v>No</v>
      </c>
      <c r="W158" s="29" t="str">
        <f>'Projects &amp; Initiatives'!I43</f>
        <v>Blended</v>
      </c>
      <c r="X158" s="29" t="str">
        <f>'Projects &amp; Initiatives'!AB43</f>
        <v>Historical</v>
      </c>
      <c r="Y158" s="29" t="str">
        <f>'Projects &amp; Initiatives'!AA43</f>
        <v>Official website verified</v>
      </c>
      <c r="Z158" s="29" t="str">
        <f>'Projects &amp; Initiatives'!Z43</f>
        <v>Official Website</v>
      </c>
      <c r="AA158" s="25" t="s">
        <v>1614</v>
      </c>
      <c r="AB158" s="25" t="s">
        <v>38</v>
      </c>
      <c r="AC158" s="25" t="s">
        <v>1113</v>
      </c>
      <c r="AD158" s="30">
        <f>'Projects &amp; Initiatives'!AC43</f>
        <v>46232</v>
      </c>
      <c r="AE158" s="29" t="str">
        <f t="shared" si="35"/>
        <v>No</v>
      </c>
      <c r="AF158" s="29" t="str">
        <f t="shared" si="36"/>
        <v>Yes</v>
      </c>
      <c r="AG158" s="29" t="str">
        <f t="shared" si="37"/>
        <v>Not applicable</v>
      </c>
      <c r="AH158" s="29" t="str">
        <f t="shared" si="38"/>
        <v>Not applicable</v>
      </c>
      <c r="AI158" s="29" t="str">
        <f t="shared" si="39"/>
        <v>No</v>
      </c>
      <c r="AJ158" s="29" t="str">
        <f t="shared" si="40"/>
        <v>Yes</v>
      </c>
      <c r="AK158" s="29" t="str">
        <f t="shared" si="41"/>
        <v>Yes</v>
      </c>
      <c r="AL158" s="29" t="str">
        <f t="shared" si="42"/>
        <v>No</v>
      </c>
      <c r="AM158" s="29" t="str">
        <f t="shared" si="43"/>
        <v>No</v>
      </c>
      <c r="AN158" s="29" t="s">
        <v>1218</v>
      </c>
      <c r="AO158" s="11"/>
      <c r="AP158" s="25"/>
      <c r="AQ158" s="25"/>
      <c r="AR158" s="11"/>
      <c r="AS158" s="11"/>
      <c r="AT158" s="11"/>
      <c r="AU158" s="11"/>
      <c r="AV158" s="11"/>
      <c r="AW158" s="11"/>
      <c r="AX158" s="11"/>
      <c r="AY158" s="11"/>
    </row>
    <row r="159" spans="1:51" s="10" customFormat="1" ht="63" customHeight="1" x14ac:dyDescent="0.2">
      <c r="A159" s="28" t="str">
        <f>'Projects &amp; Initiatives'!B44</f>
        <v>H2O Heroes</v>
      </c>
      <c r="B159" s="29" t="s">
        <v>1856</v>
      </c>
      <c r="C159" s="29" t="s">
        <v>1778</v>
      </c>
      <c r="D159" s="29" t="s">
        <v>1779</v>
      </c>
      <c r="E159" s="29" t="str">
        <f>'Projects &amp; Initiatives'!C44</f>
        <v>Dundalk Institute of Technology</v>
      </c>
      <c r="F159" s="29" t="s">
        <v>260</v>
      </c>
      <c r="G159" s="29" t="s">
        <v>1610</v>
      </c>
      <c r="H159" s="29" t="s">
        <v>1611</v>
      </c>
      <c r="I159" s="29" t="s">
        <v>1612</v>
      </c>
      <c r="J159" s="29" t="s">
        <v>1627</v>
      </c>
      <c r="K159" s="29" t="str">
        <f>'Projects &amp; Initiatives'!G44</f>
        <v>Initial delivery in Cavan, Louth and Monaghan; expanded delivery includes Meath and Tipperary</v>
      </c>
      <c r="L159" s="29" t="str">
        <f>'Projects &amp; Initiatives'!U44</f>
        <v>No</v>
      </c>
      <c r="M159" s="29" t="str">
        <f>'Projects &amp; Initiatives'!V44</f>
        <v>Yes</v>
      </c>
      <c r="N159" s="29" t="str">
        <f>'Projects &amp; Initiatives'!W44</f>
        <v>Yes</v>
      </c>
      <c r="O159" s="29" t="str">
        <f>'Projects &amp; Initiatives'!X44</f>
        <v>No</v>
      </c>
      <c r="P159" s="29" t="s">
        <v>37</v>
      </c>
      <c r="Q159" s="29" t="s">
        <v>1216</v>
      </c>
      <c r="R159" s="29" t="str">
        <f>'Projects &amp; Initiatives'!M44</f>
        <v>Adjacent</v>
      </c>
      <c r="S159" s="29" t="str">
        <f>'Projects &amp; Initiatives'!N44</f>
        <v>No</v>
      </c>
      <c r="T159" s="29" t="str">
        <f t="shared" si="34"/>
        <v>Yes</v>
      </c>
      <c r="U159" s="29" t="str">
        <f>'Projects &amp; Initiatives'!P44</f>
        <v>Primary Curriculum; Teacher CPD / Professional Learning; Non-formal / Informal Education</v>
      </c>
      <c r="V159" s="29" t="str">
        <f>'Projects &amp; Initiatives'!R44</f>
        <v>No</v>
      </c>
      <c r="W159" s="29" t="str">
        <f>'Projects &amp; Initiatives'!I44</f>
        <v>Blended</v>
      </c>
      <c r="X159" s="29" t="str">
        <f>'Projects &amp; Initiatives'!AB44</f>
        <v>Active</v>
      </c>
      <c r="Y159" s="29" t="str">
        <f>'Projects &amp; Initiatives'!AA44</f>
        <v>Official website verified</v>
      </c>
      <c r="Z159" s="29" t="str">
        <f>'Projects &amp; Initiatives'!Z44</f>
        <v>Official Website</v>
      </c>
      <c r="AA159" s="25" t="s">
        <v>1614</v>
      </c>
      <c r="AB159" s="25" t="s">
        <v>38</v>
      </c>
      <c r="AC159" s="25" t="s">
        <v>1113</v>
      </c>
      <c r="AD159" s="30">
        <f>'Projects &amp; Initiatives'!AC44</f>
        <v>46232</v>
      </c>
      <c r="AE159" s="29" t="str">
        <f t="shared" si="35"/>
        <v>Yes</v>
      </c>
      <c r="AF159" s="29" t="str">
        <f t="shared" si="36"/>
        <v>Yes</v>
      </c>
      <c r="AG159" s="29" t="str">
        <f t="shared" si="37"/>
        <v>Yes</v>
      </c>
      <c r="AH159" s="29" t="str">
        <f t="shared" si="38"/>
        <v>No</v>
      </c>
      <c r="AI159" s="29" t="str">
        <f t="shared" si="39"/>
        <v>No</v>
      </c>
      <c r="AJ159" s="29" t="str">
        <f t="shared" si="40"/>
        <v>Yes</v>
      </c>
      <c r="AK159" s="29" t="str">
        <f t="shared" si="41"/>
        <v>Yes</v>
      </c>
      <c r="AL159" s="29" t="str">
        <f t="shared" si="42"/>
        <v>No</v>
      </c>
      <c r="AM159" s="29" t="str">
        <f t="shared" si="43"/>
        <v>No</v>
      </c>
      <c r="AN159" s="29" t="s">
        <v>1218</v>
      </c>
      <c r="AO159" s="11"/>
      <c r="AP159" s="25"/>
      <c r="AQ159" s="25"/>
      <c r="AR159" s="11"/>
      <c r="AS159" s="11"/>
      <c r="AT159" s="11"/>
      <c r="AU159" s="11"/>
      <c r="AV159" s="11"/>
      <c r="AW159" s="11"/>
      <c r="AX159" s="11"/>
      <c r="AY159" s="11"/>
    </row>
    <row r="160" spans="1:51" s="10" customFormat="1" ht="63" customHeight="1" x14ac:dyDescent="0.2">
      <c r="A160" s="28" t="str">
        <f>'Projects &amp; Initiatives'!B45</f>
        <v>ROOT: Reaching Out to Our Trees</v>
      </c>
      <c r="B160" s="29" t="s">
        <v>1857</v>
      </c>
      <c r="C160" s="29" t="s">
        <v>1778</v>
      </c>
      <c r="D160" s="29" t="s">
        <v>1779</v>
      </c>
      <c r="E160" s="29" t="str">
        <f>'Projects &amp; Initiatives'!C45</f>
        <v>University of Limerick</v>
      </c>
      <c r="F160" s="29" t="s">
        <v>260</v>
      </c>
      <c r="G160" s="29" t="s">
        <v>1610</v>
      </c>
      <c r="H160" s="29" t="s">
        <v>1611</v>
      </c>
      <c r="I160" s="29" t="s">
        <v>1612</v>
      </c>
      <c r="J160" s="29" t="s">
        <v>1613</v>
      </c>
      <c r="K160" s="29" t="str">
        <f>'Projects &amp; Initiatives'!G45</f>
        <v>University of Limerick campus and participating primary schools</v>
      </c>
      <c r="L160" s="29" t="str">
        <f>'Projects &amp; Initiatives'!U45</f>
        <v>No</v>
      </c>
      <c r="M160" s="29" t="str">
        <f>'Projects &amp; Initiatives'!V45</f>
        <v>Yes</v>
      </c>
      <c r="N160" s="29" t="str">
        <f>'Projects &amp; Initiatives'!W45</f>
        <v>No</v>
      </c>
      <c r="O160" s="29" t="str">
        <f>'Projects &amp; Initiatives'!X45</f>
        <v>No</v>
      </c>
      <c r="P160" s="29" t="s">
        <v>37</v>
      </c>
      <c r="Q160" s="29" t="s">
        <v>1216</v>
      </c>
      <c r="R160" s="29" t="str">
        <f>'Projects &amp; Initiatives'!M45</f>
        <v>Implicit</v>
      </c>
      <c r="S160" s="29" t="str">
        <f>'Projects &amp; Initiatives'!N45</f>
        <v>No</v>
      </c>
      <c r="T160" s="29" t="str">
        <f t="shared" si="34"/>
        <v>Yes</v>
      </c>
      <c r="U160" s="29" t="str">
        <f>'Projects &amp; Initiatives'!P45</f>
        <v>Primary Curriculum; Teacher CPD / Professional Learning</v>
      </c>
      <c r="V160" s="29" t="str">
        <f>'Projects &amp; Initiatives'!R45</f>
        <v>No</v>
      </c>
      <c r="W160" s="29" t="str">
        <f>'Projects &amp; Initiatives'!I45</f>
        <v>In-person</v>
      </c>
      <c r="X160" s="29" t="str">
        <f>'Projects &amp; Initiatives'!AB45</f>
        <v>Active</v>
      </c>
      <c r="Y160" s="29" t="str">
        <f>'Projects &amp; Initiatives'!AA45</f>
        <v>Official website verified</v>
      </c>
      <c r="Z160" s="29" t="str">
        <f>'Projects &amp; Initiatives'!Z45</f>
        <v>Official Website</v>
      </c>
      <c r="AA160" s="25" t="s">
        <v>1614</v>
      </c>
      <c r="AB160" s="25" t="s">
        <v>38</v>
      </c>
      <c r="AC160" s="25" t="s">
        <v>1113</v>
      </c>
      <c r="AD160" s="30">
        <f>'Projects &amp; Initiatives'!AC45</f>
        <v>46232</v>
      </c>
      <c r="AE160" s="29" t="str">
        <f t="shared" si="35"/>
        <v>Yes</v>
      </c>
      <c r="AF160" s="29" t="str">
        <f t="shared" si="36"/>
        <v>Yes</v>
      </c>
      <c r="AG160" s="29" t="str">
        <f t="shared" si="37"/>
        <v>Yes</v>
      </c>
      <c r="AH160" s="29" t="str">
        <f t="shared" si="38"/>
        <v>No</v>
      </c>
      <c r="AI160" s="29" t="str">
        <f t="shared" si="39"/>
        <v>No</v>
      </c>
      <c r="AJ160" s="29" t="str">
        <f t="shared" si="40"/>
        <v>Yes</v>
      </c>
      <c r="AK160" s="29" t="str">
        <f t="shared" si="41"/>
        <v>No</v>
      </c>
      <c r="AL160" s="29" t="str">
        <f t="shared" si="42"/>
        <v>No</v>
      </c>
      <c r="AM160" s="29" t="str">
        <f t="shared" si="43"/>
        <v>No</v>
      </c>
      <c r="AN160" s="29" t="s">
        <v>1218</v>
      </c>
      <c r="AO160" s="11"/>
      <c r="AP160" s="25"/>
      <c r="AQ160" s="25"/>
      <c r="AR160" s="11"/>
      <c r="AS160" s="11"/>
      <c r="AT160" s="11"/>
      <c r="AU160" s="11"/>
      <c r="AV160" s="11"/>
      <c r="AW160" s="11"/>
      <c r="AX160" s="11"/>
      <c r="AY160" s="11"/>
    </row>
    <row r="161" spans="1:51" s="10" customFormat="1" ht="63" customHeight="1" x14ac:dyDescent="0.2">
      <c r="A161" s="28" t="str">
        <f>'Projects &amp; Initiatives'!B46</f>
        <v>GroundTruth: Citizen Science for Soil Health</v>
      </c>
      <c r="B161" s="29" t="s">
        <v>1858</v>
      </c>
      <c r="C161" s="29" t="s">
        <v>1778</v>
      </c>
      <c r="D161" s="29" t="s">
        <v>1779</v>
      </c>
      <c r="E161" s="29" t="str">
        <f>'Projects &amp; Initiatives'!C46</f>
        <v>Teagasc</v>
      </c>
      <c r="F161" s="29" t="s">
        <v>1629</v>
      </c>
      <c r="G161" s="29" t="s">
        <v>1610</v>
      </c>
      <c r="H161" s="29" t="s">
        <v>1611</v>
      </c>
      <c r="I161" s="29" t="s">
        <v>1612</v>
      </c>
      <c r="J161" s="29" t="s">
        <v>1623</v>
      </c>
      <c r="K161" s="29" t="str">
        <f>'Projects &amp; Initiatives'!G46</f>
        <v>Ireland – national</v>
      </c>
      <c r="L161" s="29" t="str">
        <f>'Projects &amp; Initiatives'!U46</f>
        <v>No</v>
      </c>
      <c r="M161" s="29" t="str">
        <f>'Projects &amp; Initiatives'!V46</f>
        <v>No</v>
      </c>
      <c r="N161" s="29" t="str">
        <f>'Projects &amp; Initiatives'!W46</f>
        <v>Yes</v>
      </c>
      <c r="O161" s="29" t="str">
        <f>'Projects &amp; Initiatives'!X46</f>
        <v>No</v>
      </c>
      <c r="P161" s="29" t="s">
        <v>37</v>
      </c>
      <c r="Q161" s="29" t="s">
        <v>1216</v>
      </c>
      <c r="R161" s="29" t="str">
        <f>'Projects &amp; Initiatives'!M46</f>
        <v>Implicit</v>
      </c>
      <c r="S161" s="29" t="str">
        <f>'Projects &amp; Initiatives'!N46</f>
        <v>No</v>
      </c>
      <c r="T161" s="29" t="str">
        <f t="shared" si="34"/>
        <v>Yes</v>
      </c>
      <c r="U161" s="29" t="str">
        <f>'Projects &amp; Initiatives'!P46</f>
        <v>Junior Cycle / Post-primary; Teacher CPD / Professional Learning; Non-formal / Informal Education</v>
      </c>
      <c r="V161" s="29" t="str">
        <f>'Projects &amp; Initiatives'!R46</f>
        <v>No</v>
      </c>
      <c r="W161" s="29" t="str">
        <f>'Projects &amp; Initiatives'!I46</f>
        <v>Blended</v>
      </c>
      <c r="X161" s="29" t="str">
        <f>'Projects &amp; Initiatives'!AB46</f>
        <v>Active</v>
      </c>
      <c r="Y161" s="29" t="str">
        <f>'Projects &amp; Initiatives'!AA46</f>
        <v>Official website verified</v>
      </c>
      <c r="Z161" s="29" t="str">
        <f>'Projects &amp; Initiatives'!Z46</f>
        <v>Official Website</v>
      </c>
      <c r="AA161" s="25" t="s">
        <v>1614</v>
      </c>
      <c r="AB161" s="25" t="s">
        <v>1630</v>
      </c>
      <c r="AC161" s="25" t="s">
        <v>1113</v>
      </c>
      <c r="AD161" s="30">
        <f>'Projects &amp; Initiatives'!AC46</f>
        <v>46232</v>
      </c>
      <c r="AE161" s="29" t="str">
        <f t="shared" si="35"/>
        <v>Yes</v>
      </c>
      <c r="AF161" s="29" t="str">
        <f t="shared" si="36"/>
        <v>Yes</v>
      </c>
      <c r="AG161" s="29" t="str">
        <f t="shared" si="37"/>
        <v>Yes</v>
      </c>
      <c r="AH161" s="29" t="str">
        <f t="shared" si="38"/>
        <v>No</v>
      </c>
      <c r="AI161" s="29" t="str">
        <f t="shared" si="39"/>
        <v>No</v>
      </c>
      <c r="AJ161" s="29" t="str">
        <f t="shared" si="40"/>
        <v>Yes</v>
      </c>
      <c r="AK161" s="29" t="str">
        <f t="shared" si="41"/>
        <v>Yes</v>
      </c>
      <c r="AL161" s="29" t="str">
        <f t="shared" si="42"/>
        <v>No</v>
      </c>
      <c r="AM161" s="29" t="str">
        <f t="shared" si="43"/>
        <v>No</v>
      </c>
      <c r="AN161" s="29" t="s">
        <v>1218</v>
      </c>
      <c r="AO161" s="11"/>
      <c r="AP161" s="25"/>
      <c r="AQ161" s="25"/>
      <c r="AR161" s="11"/>
      <c r="AS161" s="11"/>
      <c r="AT161" s="11"/>
      <c r="AU161" s="11"/>
      <c r="AV161" s="11"/>
      <c r="AW161" s="11"/>
      <c r="AX161" s="11"/>
      <c r="AY161" s="11"/>
    </row>
    <row r="162" spans="1:51" s="10" customFormat="1" ht="63" customHeight="1" x14ac:dyDescent="0.2">
      <c r="A162" s="28" t="str">
        <f>'Projects &amp; Initiatives'!B47</f>
        <v>Testing the Waters</v>
      </c>
      <c r="B162" s="29" t="s">
        <v>1859</v>
      </c>
      <c r="C162" s="29" t="s">
        <v>1778</v>
      </c>
      <c r="D162" s="29" t="s">
        <v>1779</v>
      </c>
      <c r="E162" s="29" t="str">
        <f>'Projects &amp; Initiatives'!C47</f>
        <v>Trinity College Dublin</v>
      </c>
      <c r="F162" s="29" t="s">
        <v>260</v>
      </c>
      <c r="G162" s="29" t="s">
        <v>1610</v>
      </c>
      <c r="H162" s="29" t="s">
        <v>1611</v>
      </c>
      <c r="I162" s="29" t="s">
        <v>1612</v>
      </c>
      <c r="J162" s="29" t="s">
        <v>1613</v>
      </c>
      <c r="K162" s="29" t="str">
        <f>'Projects &amp; Initiatives'!G47</f>
        <v>Westport, Co. Mayo</v>
      </c>
      <c r="L162" s="29" t="str">
        <f>'Projects &amp; Initiatives'!U47</f>
        <v>No</v>
      </c>
      <c r="M162" s="29" t="str">
        <f>'Projects &amp; Initiatives'!V47</f>
        <v>No</v>
      </c>
      <c r="N162" s="29" t="str">
        <f>'Projects &amp; Initiatives'!W47</f>
        <v>No</v>
      </c>
      <c r="O162" s="29" t="str">
        <f>'Projects &amp; Initiatives'!X47</f>
        <v>No</v>
      </c>
      <c r="P162" s="29" t="s">
        <v>36</v>
      </c>
      <c r="Q162" s="29" t="s">
        <v>907</v>
      </c>
      <c r="R162" s="29" t="str">
        <f>'Projects &amp; Initiatives'!M47</f>
        <v>Adjacent</v>
      </c>
      <c r="S162" s="29" t="str">
        <f>'Projects &amp; Initiatives'!N47</f>
        <v>No</v>
      </c>
      <c r="T162" s="29" t="str">
        <f t="shared" si="34"/>
        <v>Yes</v>
      </c>
      <c r="U162" s="29" t="str">
        <f>'Projects &amp; Initiatives'!P47</f>
        <v>Non-formal / Informal Education</v>
      </c>
      <c r="V162" s="29" t="str">
        <f>'Projects &amp; Initiatives'!R47</f>
        <v>No</v>
      </c>
      <c r="W162" s="29" t="str">
        <f>'Projects &amp; Initiatives'!I47</f>
        <v>In-person</v>
      </c>
      <c r="X162" s="29" t="str">
        <f>'Projects &amp; Initiatives'!AB47</f>
        <v>Active</v>
      </c>
      <c r="Y162" s="29" t="str">
        <f>'Projects &amp; Initiatives'!AA47</f>
        <v>Official website verified</v>
      </c>
      <c r="Z162" s="29" t="str">
        <f>'Projects &amp; Initiatives'!Z47</f>
        <v>Official Website</v>
      </c>
      <c r="AA162" s="25" t="s">
        <v>1614</v>
      </c>
      <c r="AB162" s="25" t="s">
        <v>38</v>
      </c>
      <c r="AC162" s="25" t="s">
        <v>1113</v>
      </c>
      <c r="AD162" s="30">
        <f>'Projects &amp; Initiatives'!AC47</f>
        <v>46232</v>
      </c>
      <c r="AE162" s="29" t="str">
        <f t="shared" si="35"/>
        <v>Yes</v>
      </c>
      <c r="AF162" s="29" t="str">
        <f t="shared" si="36"/>
        <v>Yes</v>
      </c>
      <c r="AG162" s="29" t="str">
        <f t="shared" si="37"/>
        <v>Yes</v>
      </c>
      <c r="AH162" s="29" t="str">
        <f t="shared" si="38"/>
        <v>Yes</v>
      </c>
      <c r="AI162" s="29" t="str">
        <f t="shared" si="39"/>
        <v>No</v>
      </c>
      <c r="AJ162" s="29" t="str">
        <f t="shared" si="40"/>
        <v>Yes</v>
      </c>
      <c r="AK162" s="29" t="str">
        <f t="shared" si="41"/>
        <v>No</v>
      </c>
      <c r="AL162" s="29" t="str">
        <f t="shared" si="42"/>
        <v>No</v>
      </c>
      <c r="AM162" s="29" t="str">
        <f t="shared" si="43"/>
        <v>No</v>
      </c>
      <c r="AN162" s="29" t="s">
        <v>1218</v>
      </c>
      <c r="AO162" s="11"/>
      <c r="AP162" s="25"/>
      <c r="AQ162" s="25"/>
      <c r="AR162" s="11"/>
      <c r="AS162" s="11"/>
      <c r="AT162" s="11"/>
      <c r="AU162" s="11"/>
      <c r="AV162" s="11"/>
      <c r="AW162" s="11"/>
      <c r="AX162" s="11"/>
      <c r="AY162" s="11"/>
    </row>
    <row r="163" spans="1:51" s="10" customFormat="1" ht="63" customHeight="1" x14ac:dyDescent="0.2">
      <c r="A163" s="28" t="str">
        <f>'Projects &amp; Initiatives'!B48</f>
        <v>Eco Showboat CATCHMENTS 2025</v>
      </c>
      <c r="B163" s="29" t="s">
        <v>1860</v>
      </c>
      <c r="C163" s="29" t="s">
        <v>1778</v>
      </c>
      <c r="D163" s="29" t="s">
        <v>1779</v>
      </c>
      <c r="E163" s="29" t="str">
        <f>'Projects &amp; Initiatives'!C48</f>
        <v>School of Looking</v>
      </c>
      <c r="F163" s="29" t="s">
        <v>1621</v>
      </c>
      <c r="G163" s="29" t="s">
        <v>1610</v>
      </c>
      <c r="H163" s="29" t="s">
        <v>1611</v>
      </c>
      <c r="I163" s="29" t="s">
        <v>1612</v>
      </c>
      <c r="J163" s="29" t="s">
        <v>1802</v>
      </c>
      <c r="K163" s="29" t="str">
        <f>'Projects &amp; Initiatives'!G48</f>
        <v>Seven aquatic environments across Ireland</v>
      </c>
      <c r="L163" s="29" t="str">
        <f>'Projects &amp; Initiatives'!U48</f>
        <v>No</v>
      </c>
      <c r="M163" s="29" t="str">
        <f>'Projects &amp; Initiatives'!V48</f>
        <v>No</v>
      </c>
      <c r="N163" s="29" t="str">
        <f>'Projects &amp; Initiatives'!W48</f>
        <v>No</v>
      </c>
      <c r="O163" s="29" t="str">
        <f>'Projects &amp; Initiatives'!X48</f>
        <v>No</v>
      </c>
      <c r="P163" s="29" t="s">
        <v>36</v>
      </c>
      <c r="Q163" s="29" t="s">
        <v>907</v>
      </c>
      <c r="R163" s="29" t="str">
        <f>'Projects &amp; Initiatives'!M48</f>
        <v>Adjacent</v>
      </c>
      <c r="S163" s="29" t="str">
        <f>'Projects &amp; Initiatives'!N48</f>
        <v>No</v>
      </c>
      <c r="T163" s="29" t="str">
        <f t="shared" si="34"/>
        <v>Yes</v>
      </c>
      <c r="U163" s="29" t="str">
        <f>'Projects &amp; Initiatives'!P48</f>
        <v>Non-formal / Informal Education</v>
      </c>
      <c r="V163" s="29" t="str">
        <f>'Projects &amp; Initiatives'!R48</f>
        <v>No</v>
      </c>
      <c r="W163" s="29" t="str">
        <f>'Projects &amp; Initiatives'!I48</f>
        <v>In-person</v>
      </c>
      <c r="X163" s="29" t="str">
        <f>'Projects &amp; Initiatives'!AB48</f>
        <v>Historical</v>
      </c>
      <c r="Y163" s="29" t="str">
        <f>'Projects &amp; Initiatives'!AA48</f>
        <v>Official website verified</v>
      </c>
      <c r="Z163" s="29" t="str">
        <f>'Projects &amp; Initiatives'!Z48</f>
        <v>Official Website</v>
      </c>
      <c r="AA163" s="25" t="s">
        <v>1614</v>
      </c>
      <c r="AB163" s="25" t="s">
        <v>38</v>
      </c>
      <c r="AC163" s="25" t="s">
        <v>1113</v>
      </c>
      <c r="AD163" s="30">
        <f>'Projects &amp; Initiatives'!AC48</f>
        <v>46232</v>
      </c>
      <c r="AE163" s="29" t="str">
        <f t="shared" si="35"/>
        <v>No</v>
      </c>
      <c r="AF163" s="29" t="str">
        <f t="shared" si="36"/>
        <v>Yes</v>
      </c>
      <c r="AG163" s="29" t="str">
        <f t="shared" si="37"/>
        <v>Not applicable</v>
      </c>
      <c r="AH163" s="29" t="str">
        <f t="shared" si="38"/>
        <v>Not applicable</v>
      </c>
      <c r="AI163" s="29" t="str">
        <f t="shared" si="39"/>
        <v>No</v>
      </c>
      <c r="AJ163" s="29" t="str">
        <f t="shared" si="40"/>
        <v>Yes</v>
      </c>
      <c r="AK163" s="29" t="str">
        <f t="shared" si="41"/>
        <v>No</v>
      </c>
      <c r="AL163" s="29" t="str">
        <f t="shared" si="42"/>
        <v>No</v>
      </c>
      <c r="AM163" s="29" t="str">
        <f t="shared" si="43"/>
        <v>No</v>
      </c>
      <c r="AN163" s="29" t="s">
        <v>1218</v>
      </c>
      <c r="AO163" s="11"/>
      <c r="AP163" s="25"/>
      <c r="AQ163" s="25"/>
      <c r="AR163" s="11"/>
      <c r="AS163" s="11"/>
      <c r="AT163" s="11"/>
      <c r="AU163" s="11"/>
      <c r="AV163" s="11"/>
      <c r="AW163" s="11"/>
      <c r="AX163" s="11"/>
      <c r="AY163" s="11"/>
    </row>
    <row r="164" spans="1:51" s="10" customFormat="1" ht="63" customHeight="1" x14ac:dyDescent="0.2">
      <c r="A164" s="28" t="str">
        <f>'Projects &amp; Initiatives'!B49</f>
        <v>Energize</v>
      </c>
      <c r="B164" s="29" t="s">
        <v>1861</v>
      </c>
      <c r="C164" s="29" t="s">
        <v>1778</v>
      </c>
      <c r="D164" s="29" t="s">
        <v>1779</v>
      </c>
      <c r="E164" s="29" t="str">
        <f>'Projects &amp; Initiatives'!C49</f>
        <v>Junior Achievement Ireland</v>
      </c>
      <c r="F164" s="29" t="s">
        <v>1621</v>
      </c>
      <c r="G164" s="29" t="s">
        <v>1610</v>
      </c>
      <c r="H164" s="29" t="s">
        <v>1611</v>
      </c>
      <c r="I164" s="29" t="s">
        <v>1612</v>
      </c>
      <c r="J164" s="29" t="s">
        <v>1623</v>
      </c>
      <c r="K164" s="29" t="str">
        <f>'Projects &amp; Initiatives'!G49</f>
        <v>Ireland – national, with emphasis on national and DEIS schools</v>
      </c>
      <c r="L164" s="29" t="str">
        <f>'Projects &amp; Initiatives'!U49</f>
        <v>No</v>
      </c>
      <c r="M164" s="29" t="str">
        <f>'Projects &amp; Initiatives'!V49</f>
        <v>Yes</v>
      </c>
      <c r="N164" s="29" t="str">
        <f>'Projects &amp; Initiatives'!W49</f>
        <v>No</v>
      </c>
      <c r="O164" s="29" t="str">
        <f>'Projects &amp; Initiatives'!X49</f>
        <v>No</v>
      </c>
      <c r="P164" s="29" t="s">
        <v>37</v>
      </c>
      <c r="Q164" s="29" t="s">
        <v>1216</v>
      </c>
      <c r="R164" s="29" t="str">
        <f>'Projects &amp; Initiatives'!M49</f>
        <v>Adjacent</v>
      </c>
      <c r="S164" s="29" t="str">
        <f>'Projects &amp; Initiatives'!N49</f>
        <v>No</v>
      </c>
      <c r="T164" s="29" t="str">
        <f t="shared" si="34"/>
        <v>Yes</v>
      </c>
      <c r="U164" s="29" t="str">
        <f>'Projects &amp; Initiatives'!P49</f>
        <v>Primary Curriculum; Teacher CPD / Professional Learning; Non-formal / Informal Education</v>
      </c>
      <c r="V164" s="29" t="str">
        <f>'Projects &amp; Initiatives'!R49</f>
        <v>No</v>
      </c>
      <c r="W164" s="29" t="str">
        <f>'Projects &amp; Initiatives'!I49</f>
        <v>In-person</v>
      </c>
      <c r="X164" s="29" t="str">
        <f>'Projects &amp; Initiatives'!AB49</f>
        <v>Planned</v>
      </c>
      <c r="Y164" s="29" t="str">
        <f>'Projects &amp; Initiatives'!AA49</f>
        <v>Official website verified</v>
      </c>
      <c r="Z164" s="29" t="str">
        <f>'Projects &amp; Initiatives'!Z49</f>
        <v>Official Website</v>
      </c>
      <c r="AA164" s="25" t="s">
        <v>1614</v>
      </c>
      <c r="AB164" s="25" t="s">
        <v>38</v>
      </c>
      <c r="AC164" s="25" t="s">
        <v>1113</v>
      </c>
      <c r="AD164" s="30">
        <f>'Projects &amp; Initiatives'!AC49</f>
        <v>46232</v>
      </c>
      <c r="AE164" s="29" t="str">
        <f t="shared" si="35"/>
        <v>No</v>
      </c>
      <c r="AF164" s="29" t="str">
        <f t="shared" si="36"/>
        <v>Yes</v>
      </c>
      <c r="AG164" s="29" t="str">
        <f t="shared" si="37"/>
        <v>Not applicable</v>
      </c>
      <c r="AH164" s="29" t="str">
        <f t="shared" si="38"/>
        <v>Not applicable</v>
      </c>
      <c r="AI164" s="29" t="str">
        <f t="shared" si="39"/>
        <v>No</v>
      </c>
      <c r="AJ164" s="29" t="str">
        <f t="shared" si="40"/>
        <v>Yes</v>
      </c>
      <c r="AK164" s="29" t="str">
        <f t="shared" si="41"/>
        <v>No</v>
      </c>
      <c r="AL164" s="29" t="str">
        <f t="shared" si="42"/>
        <v>No</v>
      </c>
      <c r="AM164" s="29" t="str">
        <f t="shared" si="43"/>
        <v>No</v>
      </c>
      <c r="AN164" s="29" t="s">
        <v>1218</v>
      </c>
      <c r="AO164" s="11"/>
      <c r="AP164" s="25"/>
      <c r="AQ164" s="25"/>
      <c r="AR164" s="11"/>
      <c r="AS164" s="11"/>
      <c r="AT164" s="11"/>
      <c r="AU164" s="11"/>
      <c r="AV164" s="11"/>
      <c r="AW164" s="11"/>
      <c r="AX164" s="11"/>
      <c r="AY164" s="11"/>
    </row>
    <row r="165" spans="1:51" s="10" customFormat="1" ht="63" customHeight="1" x14ac:dyDescent="0.2">
      <c r="A165" s="28" t="str">
        <f>'Projects &amp; Initiatives'!B50</f>
        <v>SmartRoots: Engaging Communities with AI-Driven Sustainable Urban Farming</v>
      </c>
      <c r="B165" s="29" t="s">
        <v>1862</v>
      </c>
      <c r="C165" s="29" t="s">
        <v>1778</v>
      </c>
      <c r="D165" s="29" t="s">
        <v>1779</v>
      </c>
      <c r="E165" s="29" t="str">
        <f>'Projects &amp; Initiatives'!C50</f>
        <v>University College Cork</v>
      </c>
      <c r="F165" s="29" t="s">
        <v>260</v>
      </c>
      <c r="G165" s="29" t="s">
        <v>1610</v>
      </c>
      <c r="H165" s="29" t="s">
        <v>1611</v>
      </c>
      <c r="I165" s="29" t="s">
        <v>1612</v>
      </c>
      <c r="J165" s="29" t="s">
        <v>1623</v>
      </c>
      <c r="K165" s="29" t="str">
        <f>'Projects &amp; Initiatives'!G50</f>
        <v>Ireland – delivery locations not stated</v>
      </c>
      <c r="L165" s="29" t="str">
        <f>'Projects &amp; Initiatives'!U50</f>
        <v>No</v>
      </c>
      <c r="M165" s="29" t="str">
        <f>'Projects &amp; Initiatives'!V50</f>
        <v>Yes</v>
      </c>
      <c r="N165" s="29" t="str">
        <f>'Projects &amp; Initiatives'!W50</f>
        <v>Yes</v>
      </c>
      <c r="O165" s="29" t="str">
        <f>'Projects &amp; Initiatives'!X50</f>
        <v>No</v>
      </c>
      <c r="P165" s="29" t="s">
        <v>36</v>
      </c>
      <c r="Q165" s="29" t="s">
        <v>907</v>
      </c>
      <c r="R165" s="29" t="str">
        <f>'Projects &amp; Initiatives'!M50</f>
        <v>Implicit</v>
      </c>
      <c r="S165" s="29" t="str">
        <f>'Projects &amp; Initiatives'!N50</f>
        <v>No</v>
      </c>
      <c r="T165" s="29" t="str">
        <f t="shared" si="34"/>
        <v>Yes</v>
      </c>
      <c r="U165" s="29" t="str">
        <f>'Projects &amp; Initiatives'!P50</f>
        <v>Non-formal / Informal Education</v>
      </c>
      <c r="V165" s="29" t="str">
        <f>'Projects &amp; Initiatives'!R50</f>
        <v>No</v>
      </c>
      <c r="W165" s="29" t="str">
        <f>'Projects &amp; Initiatives'!I50</f>
        <v>Blended</v>
      </c>
      <c r="X165" s="29" t="str">
        <f>'Projects &amp; Initiatives'!AB50</f>
        <v>Planned</v>
      </c>
      <c r="Y165" s="29" t="str">
        <f>'Projects &amp; Initiatives'!AA50</f>
        <v>Official website verified</v>
      </c>
      <c r="Z165" s="29" t="str">
        <f>'Projects &amp; Initiatives'!Z50</f>
        <v>Official Website</v>
      </c>
      <c r="AA165" s="25" t="s">
        <v>1614</v>
      </c>
      <c r="AB165" s="25" t="s">
        <v>38</v>
      </c>
      <c r="AC165" s="25" t="s">
        <v>1113</v>
      </c>
      <c r="AD165" s="30">
        <f>'Projects &amp; Initiatives'!AC50</f>
        <v>46232</v>
      </c>
      <c r="AE165" s="29" t="str">
        <f t="shared" si="35"/>
        <v>No</v>
      </c>
      <c r="AF165" s="29" t="str">
        <f t="shared" si="36"/>
        <v>Yes</v>
      </c>
      <c r="AG165" s="29" t="str">
        <f t="shared" si="37"/>
        <v>Not applicable</v>
      </c>
      <c r="AH165" s="29" t="str">
        <f t="shared" si="38"/>
        <v>Not applicable</v>
      </c>
      <c r="AI165" s="29" t="str">
        <f t="shared" si="39"/>
        <v>No</v>
      </c>
      <c r="AJ165" s="29" t="str">
        <f t="shared" si="40"/>
        <v>Yes</v>
      </c>
      <c r="AK165" s="29" t="str">
        <f t="shared" si="41"/>
        <v>Yes</v>
      </c>
      <c r="AL165" s="29" t="str">
        <f t="shared" si="42"/>
        <v>No</v>
      </c>
      <c r="AM165" s="29" t="str">
        <f t="shared" si="43"/>
        <v>No</v>
      </c>
      <c r="AN165" s="29" t="s">
        <v>1218</v>
      </c>
      <c r="AO165" s="11"/>
      <c r="AP165" s="25"/>
      <c r="AQ165" s="25"/>
      <c r="AR165" s="11"/>
      <c r="AS165" s="11"/>
      <c r="AT165" s="11"/>
      <c r="AU165" s="11"/>
      <c r="AV165" s="11"/>
      <c r="AW165" s="11"/>
      <c r="AX165" s="11"/>
      <c r="AY165" s="11"/>
    </row>
    <row r="166" spans="1:51" s="10" customFormat="1" ht="63" customHeight="1" x14ac:dyDescent="0.2">
      <c r="A166" s="28" t="str">
        <f>'Projects &amp; Initiatives'!B51</f>
        <v>The Seed Pop! Kit – Breeding Talent and Sustainability</v>
      </c>
      <c r="B166" s="29" t="s">
        <v>1863</v>
      </c>
      <c r="C166" s="29" t="s">
        <v>1778</v>
      </c>
      <c r="D166" s="29" t="s">
        <v>1779</v>
      </c>
      <c r="E166" s="29" t="str">
        <f>'Projects &amp; Initiatives'!C51</f>
        <v>University of Galway</v>
      </c>
      <c r="F166" s="29" t="s">
        <v>260</v>
      </c>
      <c r="G166" s="29" t="s">
        <v>1610</v>
      </c>
      <c r="H166" s="29" t="s">
        <v>1611</v>
      </c>
      <c r="I166" s="29" t="s">
        <v>1612</v>
      </c>
      <c r="J166" s="29" t="s">
        <v>1623</v>
      </c>
      <c r="K166" s="29" t="str">
        <f>'Projects &amp; Initiatives'!G51</f>
        <v>Ireland – delivery locations not stated</v>
      </c>
      <c r="L166" s="29" t="str">
        <f>'Projects &amp; Initiatives'!U51</f>
        <v>No</v>
      </c>
      <c r="M166" s="29" t="str">
        <f>'Projects &amp; Initiatives'!V51</f>
        <v>Yes</v>
      </c>
      <c r="N166" s="29" t="str">
        <f>'Projects &amp; Initiatives'!W51</f>
        <v>No</v>
      </c>
      <c r="O166" s="29" t="str">
        <f>'Projects &amp; Initiatives'!X51</f>
        <v>No</v>
      </c>
      <c r="P166" s="29" t="s">
        <v>36</v>
      </c>
      <c r="Q166" s="29" t="s">
        <v>907</v>
      </c>
      <c r="R166" s="29" t="str">
        <f>'Projects &amp; Initiatives'!M51</f>
        <v>Implicit</v>
      </c>
      <c r="S166" s="29" t="str">
        <f>'Projects &amp; Initiatives'!N51</f>
        <v>No</v>
      </c>
      <c r="T166" s="29" t="str">
        <f t="shared" si="34"/>
        <v>Yes</v>
      </c>
      <c r="U166" s="29" t="str">
        <f>'Projects &amp; Initiatives'!P51</f>
        <v>Primary Curriculum</v>
      </c>
      <c r="V166" s="29" t="str">
        <f>'Projects &amp; Initiatives'!R51</f>
        <v>No</v>
      </c>
      <c r="W166" s="29" t="str">
        <f>'Projects &amp; Initiatives'!I51</f>
        <v>In-person</v>
      </c>
      <c r="X166" s="29" t="str">
        <f>'Projects &amp; Initiatives'!AB51</f>
        <v>Planned</v>
      </c>
      <c r="Y166" s="29" t="str">
        <f>'Projects &amp; Initiatives'!AA51</f>
        <v>Official website verified</v>
      </c>
      <c r="Z166" s="29" t="str">
        <f>'Projects &amp; Initiatives'!Z51</f>
        <v>Official Website</v>
      </c>
      <c r="AA166" s="25" t="s">
        <v>1614</v>
      </c>
      <c r="AB166" s="25" t="s">
        <v>38</v>
      </c>
      <c r="AC166" s="25" t="s">
        <v>1113</v>
      </c>
      <c r="AD166" s="30">
        <f>'Projects &amp; Initiatives'!AC51</f>
        <v>46232</v>
      </c>
      <c r="AE166" s="29" t="str">
        <f t="shared" si="35"/>
        <v>No</v>
      </c>
      <c r="AF166" s="29" t="str">
        <f t="shared" si="36"/>
        <v>Yes</v>
      </c>
      <c r="AG166" s="29" t="str">
        <f t="shared" si="37"/>
        <v>Not applicable</v>
      </c>
      <c r="AH166" s="29" t="str">
        <f t="shared" si="38"/>
        <v>Not applicable</v>
      </c>
      <c r="AI166" s="29" t="str">
        <f t="shared" si="39"/>
        <v>No</v>
      </c>
      <c r="AJ166" s="29" t="str">
        <f t="shared" si="40"/>
        <v>Yes</v>
      </c>
      <c r="AK166" s="29" t="str">
        <f t="shared" si="41"/>
        <v>No</v>
      </c>
      <c r="AL166" s="29" t="str">
        <f t="shared" si="42"/>
        <v>No</v>
      </c>
      <c r="AM166" s="29" t="str">
        <f t="shared" si="43"/>
        <v>No</v>
      </c>
      <c r="AN166" s="29" t="s">
        <v>1218</v>
      </c>
      <c r="AO166" s="11"/>
      <c r="AP166" s="25"/>
      <c r="AQ166" s="25"/>
      <c r="AR166" s="11"/>
      <c r="AS166" s="11"/>
      <c r="AT166" s="11"/>
      <c r="AU166" s="11"/>
      <c r="AV166" s="11"/>
      <c r="AW166" s="11"/>
      <c r="AX166" s="11"/>
      <c r="AY166" s="11"/>
    </row>
    <row r="167" spans="1:51" s="10" customFormat="1" ht="63" customHeight="1" x14ac:dyDescent="0.2">
      <c r="A167" s="28" t="str">
        <f>'Projects &amp; Initiatives'!B52</f>
        <v>Renewable Energy Generation: Hydrogen</v>
      </c>
      <c r="B167" s="29" t="s">
        <v>1864</v>
      </c>
      <c r="C167" s="29" t="s">
        <v>1778</v>
      </c>
      <c r="D167" s="29" t="s">
        <v>1779</v>
      </c>
      <c r="E167" s="29" t="str">
        <f>'Projects &amp; Initiatives'!C52</f>
        <v>Kinia</v>
      </c>
      <c r="F167" s="29" t="s">
        <v>1670</v>
      </c>
      <c r="G167" s="29" t="s">
        <v>1610</v>
      </c>
      <c r="H167" s="29" t="s">
        <v>1611</v>
      </c>
      <c r="I167" s="29" t="s">
        <v>1612</v>
      </c>
      <c r="J167" s="29" t="s">
        <v>1802</v>
      </c>
      <c r="K167" s="29" t="str">
        <f>'Projects &amp; Initiatives'!G52</f>
        <v>Ireland – national, including Midlands and Gaeltacht delivery strands</v>
      </c>
      <c r="L167" s="29" t="str">
        <f>'Projects &amp; Initiatives'!U52</f>
        <v>No</v>
      </c>
      <c r="M167" s="29" t="str">
        <f>'Projects &amp; Initiatives'!V52</f>
        <v>Yes</v>
      </c>
      <c r="N167" s="29" t="str">
        <f>'Projects &amp; Initiatives'!W52</f>
        <v>Yes</v>
      </c>
      <c r="O167" s="29" t="str">
        <f>'Projects &amp; Initiatives'!X52</f>
        <v>No</v>
      </c>
      <c r="P167" s="29" t="s">
        <v>37</v>
      </c>
      <c r="Q167" s="29" t="s">
        <v>1216</v>
      </c>
      <c r="R167" s="29" t="str">
        <f>'Projects &amp; Initiatives'!M52</f>
        <v>Adjacent</v>
      </c>
      <c r="S167" s="29" t="str">
        <f>'Projects &amp; Initiatives'!N52</f>
        <v>No</v>
      </c>
      <c r="T167" s="29" t="str">
        <f t="shared" si="34"/>
        <v>Yes</v>
      </c>
      <c r="U167" s="29" t="str">
        <f>'Projects &amp; Initiatives'!P52</f>
        <v>Primary Curriculum; Junior Cycle / Post-primary; Teacher CPD / Professional Learning; Non-formal / Informal Education</v>
      </c>
      <c r="V167" s="29" t="str">
        <f>'Projects &amp; Initiatives'!R52</f>
        <v>No</v>
      </c>
      <c r="W167" s="29" t="str">
        <f>'Projects &amp; Initiatives'!I52</f>
        <v>Blended</v>
      </c>
      <c r="X167" s="29" t="str">
        <f>'Projects &amp; Initiatives'!AB52</f>
        <v>Planned</v>
      </c>
      <c r="Y167" s="29" t="str">
        <f>'Projects &amp; Initiatives'!AA52</f>
        <v>Official website verified</v>
      </c>
      <c r="Z167" s="29" t="str">
        <f>'Projects &amp; Initiatives'!Z52</f>
        <v>Official Website</v>
      </c>
      <c r="AA167" s="25" t="s">
        <v>1614</v>
      </c>
      <c r="AB167" s="25" t="s">
        <v>38</v>
      </c>
      <c r="AC167" s="25" t="s">
        <v>1113</v>
      </c>
      <c r="AD167" s="30">
        <f>'Projects &amp; Initiatives'!AC52</f>
        <v>46232</v>
      </c>
      <c r="AE167" s="29" t="str">
        <f t="shared" si="35"/>
        <v>No</v>
      </c>
      <c r="AF167" s="29" t="str">
        <f t="shared" si="36"/>
        <v>Yes</v>
      </c>
      <c r="AG167" s="29" t="str">
        <f t="shared" si="37"/>
        <v>Not applicable</v>
      </c>
      <c r="AH167" s="29" t="str">
        <f t="shared" si="38"/>
        <v>Not applicable</v>
      </c>
      <c r="AI167" s="29" t="str">
        <f t="shared" si="39"/>
        <v>No</v>
      </c>
      <c r="AJ167" s="29" t="str">
        <f t="shared" si="40"/>
        <v>Yes</v>
      </c>
      <c r="AK167" s="29" t="str">
        <f t="shared" si="41"/>
        <v>Yes</v>
      </c>
      <c r="AL167" s="29" t="str">
        <f t="shared" si="42"/>
        <v>No</v>
      </c>
      <c r="AM167" s="29" t="str">
        <f t="shared" si="43"/>
        <v>No</v>
      </c>
      <c r="AN167" s="29" t="s">
        <v>1218</v>
      </c>
      <c r="AO167" s="11"/>
      <c r="AP167" s="25"/>
      <c r="AQ167" s="25"/>
      <c r="AR167" s="11"/>
      <c r="AS167" s="11"/>
      <c r="AT167" s="11"/>
      <c r="AU167" s="11"/>
      <c r="AV167" s="11"/>
      <c r="AW167" s="11"/>
      <c r="AX167" s="11"/>
      <c r="AY167" s="11"/>
    </row>
    <row r="168" spans="1:51" s="10" customFormat="1" ht="63" customHeight="1" x14ac:dyDescent="0.2">
      <c r="A168" s="28" t="str">
        <f>'Projects &amp; Initiatives'!B53</f>
        <v>Climate Youth Delegate Programme for Ireland 2026–2028</v>
      </c>
      <c r="B168" s="29" t="s">
        <v>1865</v>
      </c>
      <c r="C168" s="29" t="s">
        <v>1778</v>
      </c>
      <c r="D168" s="29" t="s">
        <v>1779</v>
      </c>
      <c r="E168" s="29" t="str">
        <f>'Projects &amp; Initiatives'!C53</f>
        <v>National Youth Council of Ireland</v>
      </c>
      <c r="F168" s="29" t="s">
        <v>1621</v>
      </c>
      <c r="G168" s="29" t="s">
        <v>1610</v>
      </c>
      <c r="H168" s="29" t="s">
        <v>1611</v>
      </c>
      <c r="I168" s="29" t="s">
        <v>1612</v>
      </c>
      <c r="J168" s="29" t="s">
        <v>1666</v>
      </c>
      <c r="K168" s="29" t="str">
        <f>'Projects &amp; Initiatives'!G53</f>
        <v>Island of Ireland; national and international activity</v>
      </c>
      <c r="L168" s="29" t="str">
        <f>'Projects &amp; Initiatives'!U53</f>
        <v>No</v>
      </c>
      <c r="M168" s="29" t="str">
        <f>'Projects &amp; Initiatives'!V53</f>
        <v>No</v>
      </c>
      <c r="N168" s="29" t="str">
        <f>'Projects &amp; Initiatives'!W53</f>
        <v>Yes</v>
      </c>
      <c r="O168" s="29" t="str">
        <f>'Projects &amp; Initiatives'!X53</f>
        <v>No</v>
      </c>
      <c r="P168" s="29" t="s">
        <v>36</v>
      </c>
      <c r="Q168" s="29" t="s">
        <v>907</v>
      </c>
      <c r="R168" s="29" t="str">
        <f>'Projects &amp; Initiatives'!M53</f>
        <v>Adjacent</v>
      </c>
      <c r="S168" s="29" t="str">
        <f>'Projects &amp; Initiatives'!N53</f>
        <v>No</v>
      </c>
      <c r="T168" s="29" t="str">
        <f t="shared" si="34"/>
        <v>Yes</v>
      </c>
      <c r="U168" s="29" t="str">
        <f>'Projects &amp; Initiatives'!P53</f>
        <v>Non-formal / Informal Education</v>
      </c>
      <c r="V168" s="29" t="str">
        <f>'Projects &amp; Initiatives'!R53</f>
        <v>No</v>
      </c>
      <c r="W168" s="29" t="str">
        <f>'Projects &amp; Initiatives'!I53</f>
        <v>Blended</v>
      </c>
      <c r="X168" s="29" t="str">
        <f>'Projects &amp; Initiatives'!AB53</f>
        <v>Planned</v>
      </c>
      <c r="Y168" s="29" t="str">
        <f>'Projects &amp; Initiatives'!AA53</f>
        <v>Official website verified</v>
      </c>
      <c r="Z168" s="29" t="str">
        <f>'Projects &amp; Initiatives'!Z53</f>
        <v>Official Website</v>
      </c>
      <c r="AA168" s="25" t="s">
        <v>1614</v>
      </c>
      <c r="AB168" s="25" t="s">
        <v>38</v>
      </c>
      <c r="AC168" s="25" t="s">
        <v>1113</v>
      </c>
      <c r="AD168" s="30">
        <f>'Projects &amp; Initiatives'!AC53</f>
        <v>46232</v>
      </c>
      <c r="AE168" s="29" t="str">
        <f t="shared" si="35"/>
        <v>No</v>
      </c>
      <c r="AF168" s="29" t="str">
        <f t="shared" si="36"/>
        <v>Yes</v>
      </c>
      <c r="AG168" s="29" t="str">
        <f t="shared" si="37"/>
        <v>Not applicable</v>
      </c>
      <c r="AH168" s="29" t="str">
        <f t="shared" si="38"/>
        <v>Not applicable</v>
      </c>
      <c r="AI168" s="29" t="str">
        <f t="shared" si="39"/>
        <v>No</v>
      </c>
      <c r="AJ168" s="29" t="str">
        <f t="shared" si="40"/>
        <v>Yes</v>
      </c>
      <c r="AK168" s="29" t="str">
        <f t="shared" si="41"/>
        <v>Yes</v>
      </c>
      <c r="AL168" s="29" t="str">
        <f t="shared" si="42"/>
        <v>No</v>
      </c>
      <c r="AM168" s="29" t="str">
        <f t="shared" si="43"/>
        <v>No</v>
      </c>
      <c r="AN168" s="29" t="s">
        <v>1218</v>
      </c>
      <c r="AO168" s="11"/>
      <c r="AP168" s="25"/>
      <c r="AQ168" s="25"/>
      <c r="AR168" s="11"/>
      <c r="AS168" s="11"/>
      <c r="AT168" s="11"/>
      <c r="AU168" s="11"/>
      <c r="AV168" s="11"/>
      <c r="AW168" s="11"/>
      <c r="AX168" s="11"/>
      <c r="AY168" s="11"/>
    </row>
    <row r="169" spans="1:51" s="10" customFormat="1" ht="63" customHeight="1" x14ac:dyDescent="0.2">
      <c r="A169" s="28" t="str">
        <f>'Organisations &amp; Networks'!B2</f>
        <v>Cill Ulta – Centre for Sustainability / Lárionad Acmhainní Nádúrtha</v>
      </c>
      <c r="B169" s="29" t="s">
        <v>1866</v>
      </c>
      <c r="C169" s="29" t="s">
        <v>1867</v>
      </c>
      <c r="D169" s="29" t="s">
        <v>1868</v>
      </c>
      <c r="E169" s="29" t="str">
        <f>'Organisations &amp; Networks'!C2</f>
        <v>Lárionad Acmhainní Nádúrtha (LAN)</v>
      </c>
      <c r="F169" s="29" t="s">
        <v>1634</v>
      </c>
      <c r="G169" s="29" t="s">
        <v>1692</v>
      </c>
      <c r="H169" s="29" t="s">
        <v>1611</v>
      </c>
      <c r="I169" s="29" t="s">
        <v>1744</v>
      </c>
      <c r="J169" s="29" t="s">
        <v>1802</v>
      </c>
      <c r="K169" s="29" t="str">
        <f>'Organisations &amp; Networks'!E2</f>
        <v>Falcarragh, Co. Donegal; Northwest Donegal</v>
      </c>
      <c r="L169" s="29" t="str">
        <f>'Organisations &amp; Networks'!P2</f>
        <v>No</v>
      </c>
      <c r="M169" s="29" t="str">
        <f>'Organisations &amp; Networks'!Q2</f>
        <v>Yes</v>
      </c>
      <c r="N169" s="29" t="str">
        <f>'Organisations &amp; Networks'!R2</f>
        <v>Yes</v>
      </c>
      <c r="O169" s="29" t="str">
        <f>'Organisations &amp; Networks'!S2</f>
        <v>No</v>
      </c>
      <c r="P169" s="29" t="s">
        <v>37</v>
      </c>
      <c r="Q169" s="29" t="s">
        <v>1216</v>
      </c>
      <c r="R169" s="29" t="str">
        <f>'Organisations &amp; Networks'!G2</f>
        <v>Explicit</v>
      </c>
      <c r="S169" s="29" t="str">
        <f>'Organisations &amp; Networks'!H2</f>
        <v>No</v>
      </c>
      <c r="T169" s="29" t="str">
        <f t="shared" si="34"/>
        <v>Yes</v>
      </c>
      <c r="U169" s="29" t="str">
        <f>'Organisations &amp; Networks'!K2</f>
        <v>Non-formal / Informal Education; Professional Learning</v>
      </c>
      <c r="V169" s="29" t="str">
        <f>'Organisations &amp; Networks'!M2</f>
        <v>No</v>
      </c>
      <c r="W169" s="29" t="str">
        <f t="shared" ref="W169:W187" si="44">"Not applicable"</f>
        <v>Not applicable</v>
      </c>
      <c r="X169" s="29" t="str">
        <f>'Organisations &amp; Networks'!W2</f>
        <v>Active</v>
      </c>
      <c r="Y169" s="29" t="str">
        <f>'Organisations &amp; Networks'!V2</f>
        <v>Official website verified</v>
      </c>
      <c r="Z169" s="29" t="str">
        <f>'Organisations &amp; Networks'!U2</f>
        <v>Official Website</v>
      </c>
      <c r="AA169" s="29" t="s">
        <v>1614</v>
      </c>
      <c r="AB169" s="29" t="s">
        <v>38</v>
      </c>
      <c r="AC169" s="29" t="s">
        <v>1113</v>
      </c>
      <c r="AD169" s="30">
        <f>'Organisations &amp; Networks'!X2</f>
        <v>46232</v>
      </c>
      <c r="AE169" s="29" t="str">
        <f t="shared" si="35"/>
        <v>Yes</v>
      </c>
      <c r="AF169" s="29" t="str">
        <f t="shared" si="36"/>
        <v>Yes</v>
      </c>
      <c r="AG169" s="29" t="str">
        <f t="shared" si="37"/>
        <v>Not applicable</v>
      </c>
      <c r="AH169" s="29" t="str">
        <f t="shared" si="38"/>
        <v>Not applicable</v>
      </c>
      <c r="AI169" s="29" t="str">
        <f t="shared" si="39"/>
        <v>No</v>
      </c>
      <c r="AJ169" s="29" t="str">
        <f t="shared" si="40"/>
        <v>Yes</v>
      </c>
      <c r="AK169" s="29" t="str">
        <f t="shared" si="41"/>
        <v>No</v>
      </c>
      <c r="AL169" s="29" t="str">
        <f t="shared" si="42"/>
        <v>Yes</v>
      </c>
      <c r="AM169" s="29" t="str">
        <f t="shared" si="43"/>
        <v>No</v>
      </c>
      <c r="AN169" s="29" t="s">
        <v>1869</v>
      </c>
      <c r="AO169" s="11"/>
      <c r="AP169" s="25"/>
      <c r="AQ169" s="25"/>
      <c r="AR169" s="11"/>
      <c r="AS169" s="11"/>
      <c r="AT169" s="11"/>
      <c r="AU169" s="11"/>
      <c r="AV169" s="11"/>
      <c r="AW169" s="11"/>
      <c r="AX169" s="11"/>
      <c r="AY169" s="11"/>
    </row>
    <row r="170" spans="1:51" s="10" customFormat="1" ht="63" customHeight="1" x14ac:dyDescent="0.2">
      <c r="A170" s="28" t="str">
        <f>'Organisations &amp; Networks'!B3</f>
        <v>CIRCULÉIRE</v>
      </c>
      <c r="B170" s="29" t="s">
        <v>1870</v>
      </c>
      <c r="C170" s="29" t="s">
        <v>1867</v>
      </c>
      <c r="D170" s="29" t="s">
        <v>1868</v>
      </c>
      <c r="E170" s="29" t="str">
        <f>'Organisations &amp; Networks'!C3</f>
        <v>Irish Manufacturing Research (IMR)</v>
      </c>
      <c r="F170" s="29" t="s">
        <v>1676</v>
      </c>
      <c r="G170" s="29" t="s">
        <v>1692</v>
      </c>
      <c r="H170" s="29" t="s">
        <v>1611</v>
      </c>
      <c r="I170" s="29" t="s">
        <v>1782</v>
      </c>
      <c r="J170" s="29" t="s">
        <v>1623</v>
      </c>
      <c r="K170" s="29" t="str">
        <f>'Organisations &amp; Networks'!E3</f>
        <v>National – Ireland</v>
      </c>
      <c r="L170" s="29" t="str">
        <f>'Organisations &amp; Networks'!P3</f>
        <v>No</v>
      </c>
      <c r="M170" s="29" t="str">
        <f>'Organisations &amp; Networks'!Q3</f>
        <v>No</v>
      </c>
      <c r="N170" s="29" t="str">
        <f>'Organisations &amp; Networks'!R3</f>
        <v>No</v>
      </c>
      <c r="O170" s="29" t="str">
        <f>'Organisations &amp; Networks'!S3</f>
        <v>No</v>
      </c>
      <c r="P170" s="29" t="s">
        <v>37</v>
      </c>
      <c r="Q170" s="29" t="s">
        <v>1216</v>
      </c>
      <c r="R170" s="29" t="str">
        <f>'Organisations &amp; Networks'!G3</f>
        <v>Adjacent</v>
      </c>
      <c r="S170" s="29" t="str">
        <f>'Organisations &amp; Networks'!H3</f>
        <v>Yes</v>
      </c>
      <c r="T170" s="29" t="str">
        <f t="shared" si="34"/>
        <v>Yes</v>
      </c>
      <c r="U170" s="29" t="str">
        <f>'Organisations &amp; Networks'!K3</f>
        <v>Professional Learning; Non-formal / Informal Education</v>
      </c>
      <c r="V170" s="29" t="str">
        <f>'Organisations &amp; Networks'!M3</f>
        <v>No</v>
      </c>
      <c r="W170" s="29" t="str">
        <f t="shared" si="44"/>
        <v>Not applicable</v>
      </c>
      <c r="X170" s="29" t="str">
        <f>'Organisations &amp; Networks'!W3</f>
        <v>Active</v>
      </c>
      <c r="Y170" s="29" t="str">
        <f>'Organisations &amp; Networks'!V3</f>
        <v>Official website verified</v>
      </c>
      <c r="Z170" s="29" t="str">
        <f>'Organisations &amp; Networks'!U3</f>
        <v>Official Website</v>
      </c>
      <c r="AA170" s="29" t="s">
        <v>1614</v>
      </c>
      <c r="AB170" s="29" t="s">
        <v>38</v>
      </c>
      <c r="AC170" s="29" t="s">
        <v>1113</v>
      </c>
      <c r="AD170" s="30">
        <f>'Organisations &amp; Networks'!X3</f>
        <v>46232</v>
      </c>
      <c r="AE170" s="29" t="str">
        <f t="shared" si="35"/>
        <v>Yes</v>
      </c>
      <c r="AF170" s="29" t="str">
        <f t="shared" si="36"/>
        <v>Yes</v>
      </c>
      <c r="AG170" s="29" t="str">
        <f t="shared" si="37"/>
        <v>Not applicable</v>
      </c>
      <c r="AH170" s="29" t="str">
        <f t="shared" si="38"/>
        <v>Not applicable</v>
      </c>
      <c r="AI170" s="29" t="str">
        <f t="shared" si="39"/>
        <v>No</v>
      </c>
      <c r="AJ170" s="29" t="str">
        <f t="shared" si="40"/>
        <v>Yes</v>
      </c>
      <c r="AK170" s="29" t="str">
        <f t="shared" si="41"/>
        <v>No</v>
      </c>
      <c r="AL170" s="29" t="str">
        <f t="shared" si="42"/>
        <v>No</v>
      </c>
      <c r="AM170" s="29" t="str">
        <f t="shared" si="43"/>
        <v>No</v>
      </c>
      <c r="AN170" s="29" t="s">
        <v>1871</v>
      </c>
      <c r="AO170" s="11"/>
      <c r="AP170" s="25"/>
      <c r="AQ170" s="25"/>
      <c r="AR170" s="11"/>
      <c r="AS170" s="11"/>
      <c r="AT170" s="11"/>
      <c r="AU170" s="11"/>
      <c r="AV170" s="11"/>
      <c r="AW170" s="11"/>
      <c r="AX170" s="11"/>
      <c r="AY170" s="11"/>
    </row>
    <row r="171" spans="1:51" s="10" customFormat="1" ht="63" customHeight="1" x14ac:dyDescent="0.2">
      <c r="A171" s="28" t="str">
        <f>'Organisations &amp; Networks'!B4</f>
        <v>National Agricultural Sustainability Research and Innovation Centre (NASRIC)</v>
      </c>
      <c r="B171" s="29" t="s">
        <v>1872</v>
      </c>
      <c r="C171" s="29" t="s">
        <v>1867</v>
      </c>
      <c r="D171" s="29" t="s">
        <v>1868</v>
      </c>
      <c r="E171" s="29" t="str">
        <f>'Organisations &amp; Networks'!C4</f>
        <v>Teagasc</v>
      </c>
      <c r="F171" s="29" t="s">
        <v>1629</v>
      </c>
      <c r="G171" s="29" t="s">
        <v>1692</v>
      </c>
      <c r="H171" s="29" t="s">
        <v>1611</v>
      </c>
      <c r="I171" s="29" t="s">
        <v>1744</v>
      </c>
      <c r="J171" s="29" t="s">
        <v>1623</v>
      </c>
      <c r="K171" s="29" t="str">
        <f>'Organisations &amp; Networks'!E4</f>
        <v>Johnstown Castle, Co. Wexford; National</v>
      </c>
      <c r="L171" s="29" t="str">
        <f>'Organisations &amp; Networks'!P4</f>
        <v>No</v>
      </c>
      <c r="M171" s="29" t="str">
        <f>'Organisations &amp; Networks'!Q4</f>
        <v>No</v>
      </c>
      <c r="N171" s="29" t="str">
        <f>'Organisations &amp; Networks'!R4</f>
        <v>No</v>
      </c>
      <c r="O171" s="29" t="str">
        <f>'Organisations &amp; Networks'!S4</f>
        <v>Yes</v>
      </c>
      <c r="P171" s="29" t="s">
        <v>37</v>
      </c>
      <c r="Q171" s="29" t="s">
        <v>1216</v>
      </c>
      <c r="R171" s="29" t="str">
        <f>'Organisations &amp; Networks'!G4</f>
        <v>Implicit</v>
      </c>
      <c r="S171" s="29" t="str">
        <f>'Organisations &amp; Networks'!H4</f>
        <v>No</v>
      </c>
      <c r="T171" s="29" t="str">
        <f t="shared" si="34"/>
        <v>Yes</v>
      </c>
      <c r="U171" s="29" t="str">
        <f>'Organisations &amp; Networks'!K4</f>
        <v>Higher Education / Research Training; Professional Learning</v>
      </c>
      <c r="V171" s="29" t="str">
        <f>'Organisations &amp; Networks'!M4</f>
        <v>No</v>
      </c>
      <c r="W171" s="29" t="str">
        <f t="shared" si="44"/>
        <v>Not applicable</v>
      </c>
      <c r="X171" s="29" t="str">
        <f>'Organisations &amp; Networks'!W4</f>
        <v>Active</v>
      </c>
      <c r="Y171" s="29" t="str">
        <f>'Organisations &amp; Networks'!V4</f>
        <v>Official website verified</v>
      </c>
      <c r="Z171" s="29" t="str">
        <f>'Organisations &amp; Networks'!U4</f>
        <v>Official Website</v>
      </c>
      <c r="AA171" s="29" t="s">
        <v>1614</v>
      </c>
      <c r="AB171" s="29" t="s">
        <v>1630</v>
      </c>
      <c r="AC171" s="29" t="s">
        <v>1113</v>
      </c>
      <c r="AD171" s="30">
        <f>'Organisations &amp; Networks'!X4</f>
        <v>46232</v>
      </c>
      <c r="AE171" s="29" t="str">
        <f t="shared" si="35"/>
        <v>Yes</v>
      </c>
      <c r="AF171" s="29" t="str">
        <f t="shared" si="36"/>
        <v>Yes</v>
      </c>
      <c r="AG171" s="29" t="str">
        <f t="shared" si="37"/>
        <v>Not applicable</v>
      </c>
      <c r="AH171" s="29" t="str">
        <f t="shared" si="38"/>
        <v>Not applicable</v>
      </c>
      <c r="AI171" s="29" t="str">
        <f t="shared" si="39"/>
        <v>No</v>
      </c>
      <c r="AJ171" s="29" t="str">
        <f t="shared" si="40"/>
        <v>No</v>
      </c>
      <c r="AK171" s="29" t="str">
        <f t="shared" si="41"/>
        <v>No</v>
      </c>
      <c r="AL171" s="29" t="str">
        <f t="shared" si="42"/>
        <v>No</v>
      </c>
      <c r="AM171" s="29" t="str">
        <f t="shared" si="43"/>
        <v>No</v>
      </c>
      <c r="AN171" s="29" t="s">
        <v>1873</v>
      </c>
      <c r="AO171" s="11"/>
      <c r="AP171" s="25"/>
      <c r="AQ171" s="25"/>
      <c r="AR171" s="11"/>
      <c r="AS171" s="11"/>
      <c r="AT171" s="11"/>
      <c r="AU171" s="11"/>
      <c r="AV171" s="11"/>
      <c r="AW171" s="11"/>
      <c r="AX171" s="11"/>
      <c r="AY171" s="11"/>
    </row>
    <row r="172" spans="1:51" s="10" customFormat="1" ht="63" customHeight="1" x14ac:dyDescent="0.2">
      <c r="A172" s="28" t="str">
        <f>'Organisations &amp; Networks'!B5</f>
        <v>Food for Health Ireland (FHI)</v>
      </c>
      <c r="B172" s="29" t="s">
        <v>1874</v>
      </c>
      <c r="C172" s="29" t="s">
        <v>1867</v>
      </c>
      <c r="D172" s="29" t="s">
        <v>1868</v>
      </c>
      <c r="E172" s="29" t="str">
        <f>'Organisations &amp; Networks'!C5</f>
        <v>University College Dublin</v>
      </c>
      <c r="F172" s="29" t="s">
        <v>260</v>
      </c>
      <c r="G172" s="29" t="s">
        <v>1692</v>
      </c>
      <c r="H172" s="29" t="s">
        <v>1611</v>
      </c>
      <c r="I172" s="29" t="s">
        <v>1744</v>
      </c>
      <c r="J172" s="29" t="s">
        <v>1623</v>
      </c>
      <c r="K172" s="29" t="str">
        <f>'Organisations &amp; Networks'!E5</f>
        <v>UCD, Dublin; national industry collaboration</v>
      </c>
      <c r="L172" s="29" t="str">
        <f>'Organisations &amp; Networks'!P5</f>
        <v>No</v>
      </c>
      <c r="M172" s="29" t="str">
        <f>'Organisations &amp; Networks'!Q5</f>
        <v>No</v>
      </c>
      <c r="N172" s="29" t="str">
        <f>'Organisations &amp; Networks'!R5</f>
        <v>No</v>
      </c>
      <c r="O172" s="29" t="str">
        <f>'Organisations &amp; Networks'!S5</f>
        <v>Yes</v>
      </c>
      <c r="P172" s="29" t="s">
        <v>37</v>
      </c>
      <c r="Q172" s="29" t="s">
        <v>1216</v>
      </c>
      <c r="R172" s="29" t="str">
        <f>'Organisations &amp; Networks'!G5</f>
        <v>Implicit</v>
      </c>
      <c r="S172" s="29" t="str">
        <f>'Organisations &amp; Networks'!H5</f>
        <v>No</v>
      </c>
      <c r="T172" s="29" t="str">
        <f t="shared" si="34"/>
        <v>Yes</v>
      </c>
      <c r="U172" s="29" t="str">
        <f>'Organisations &amp; Networks'!K5</f>
        <v>Higher Education / Research Training; Professional Learning</v>
      </c>
      <c r="V172" s="29" t="str">
        <f>'Organisations &amp; Networks'!M5</f>
        <v>No</v>
      </c>
      <c r="W172" s="29" t="str">
        <f t="shared" si="44"/>
        <v>Not applicable</v>
      </c>
      <c r="X172" s="29" t="str">
        <f>'Organisations &amp; Networks'!W5</f>
        <v>Transitioning</v>
      </c>
      <c r="Y172" s="29" t="str">
        <f>'Organisations &amp; Networks'!V5</f>
        <v>Partially verified</v>
      </c>
      <c r="Z172" s="29" t="str">
        <f>'Organisations &amp; Networks'!U5</f>
        <v>Official Website</v>
      </c>
      <c r="AA172" s="29" t="s">
        <v>1637</v>
      </c>
      <c r="AB172" s="29" t="s">
        <v>38</v>
      </c>
      <c r="AC172" s="29" t="s">
        <v>1113</v>
      </c>
      <c r="AD172" s="30">
        <f>'Organisations &amp; Networks'!X5</f>
        <v>46232</v>
      </c>
      <c r="AE172" s="29" t="str">
        <f t="shared" si="35"/>
        <v>Yes</v>
      </c>
      <c r="AF172" s="29" t="str">
        <f t="shared" si="36"/>
        <v>No</v>
      </c>
      <c r="AG172" s="29" t="str">
        <f t="shared" si="37"/>
        <v>Not applicable</v>
      </c>
      <c r="AH172" s="29" t="str">
        <f t="shared" si="38"/>
        <v>Not applicable</v>
      </c>
      <c r="AI172" s="29" t="str">
        <f t="shared" si="39"/>
        <v>No</v>
      </c>
      <c r="AJ172" s="29" t="str">
        <f t="shared" si="40"/>
        <v>No</v>
      </c>
      <c r="AK172" s="29" t="str">
        <f t="shared" si="41"/>
        <v>No</v>
      </c>
      <c r="AL172" s="29" t="str">
        <f t="shared" si="42"/>
        <v>No</v>
      </c>
      <c r="AM172" s="29" t="str">
        <f t="shared" si="43"/>
        <v>No</v>
      </c>
      <c r="AN172" s="29" t="s">
        <v>1875</v>
      </c>
      <c r="AO172" s="11"/>
      <c r="AP172" s="25"/>
      <c r="AQ172" s="25"/>
      <c r="AR172" s="11"/>
      <c r="AS172" s="11"/>
      <c r="AT172" s="11"/>
      <c r="AU172" s="11"/>
      <c r="AV172" s="11"/>
      <c r="AW172" s="11"/>
      <c r="AX172" s="11"/>
      <c r="AY172" s="11"/>
    </row>
    <row r="173" spans="1:51" s="10" customFormat="1" ht="63" customHeight="1" x14ac:dyDescent="0.2">
      <c r="A173" s="28" t="str">
        <f>'Organisations &amp; Networks'!B6</f>
        <v>Premier Green Energy (PGE)</v>
      </c>
      <c r="B173" s="29" t="s">
        <v>1876</v>
      </c>
      <c r="C173" s="29" t="s">
        <v>1867</v>
      </c>
      <c r="D173" s="29" t="s">
        <v>1868</v>
      </c>
      <c r="E173" s="29" t="str">
        <f>'Organisations &amp; Networks'!C6</f>
        <v>Premier Green Energy</v>
      </c>
      <c r="F173" s="29" t="s">
        <v>1670</v>
      </c>
      <c r="G173" s="29" t="s">
        <v>1692</v>
      </c>
      <c r="H173" s="29" t="s">
        <v>1611</v>
      </c>
      <c r="I173" s="29" t="s">
        <v>1782</v>
      </c>
      <c r="J173" s="29" t="s">
        <v>1623</v>
      </c>
      <c r="K173" s="29" t="str">
        <f>'Organisations &amp; Networks'!E6</f>
        <v>Ireland; projects in Cork and Kerry</v>
      </c>
      <c r="L173" s="29" t="str">
        <f>'Organisations &amp; Networks'!P6</f>
        <v>No</v>
      </c>
      <c r="M173" s="29" t="str">
        <f>'Organisations &amp; Networks'!Q6</f>
        <v>No</v>
      </c>
      <c r="N173" s="29" t="str">
        <f>'Organisations &amp; Networks'!R6</f>
        <v>No</v>
      </c>
      <c r="O173" s="29" t="str">
        <f>'Organisations &amp; Networks'!S6</f>
        <v>No</v>
      </c>
      <c r="P173" s="29" t="s">
        <v>37</v>
      </c>
      <c r="Q173" s="29" t="s">
        <v>1216</v>
      </c>
      <c r="R173" s="29" t="str">
        <f>'Organisations &amp; Networks'!G6</f>
        <v>Explicit</v>
      </c>
      <c r="S173" s="29" t="str">
        <f>'Organisations &amp; Networks'!H6</f>
        <v>Yes</v>
      </c>
      <c r="T173" s="29" t="str">
        <f t="shared" si="34"/>
        <v>Yes</v>
      </c>
      <c r="U173" s="29" t="str">
        <f>'Organisations &amp; Networks'!K6</f>
        <v>Professional Learning; Non-formal / Informal Education</v>
      </c>
      <c r="V173" s="29" t="str">
        <f>'Organisations &amp; Networks'!M6</f>
        <v>No</v>
      </c>
      <c r="W173" s="29" t="str">
        <f t="shared" si="44"/>
        <v>Not applicable</v>
      </c>
      <c r="X173" s="29" t="str">
        <f>'Organisations &amp; Networks'!W6</f>
        <v>Active</v>
      </c>
      <c r="Y173" s="29" t="str">
        <f>'Organisations &amp; Networks'!V6</f>
        <v>Official website verified</v>
      </c>
      <c r="Z173" s="29" t="str">
        <f>'Organisations &amp; Networks'!U6</f>
        <v>Official Website</v>
      </c>
      <c r="AA173" s="29" t="s">
        <v>1614</v>
      </c>
      <c r="AB173" s="29" t="s">
        <v>38</v>
      </c>
      <c r="AC173" s="29" t="s">
        <v>1113</v>
      </c>
      <c r="AD173" s="30">
        <f>'Organisations &amp; Networks'!X6</f>
        <v>46232</v>
      </c>
      <c r="AE173" s="29" t="str">
        <f t="shared" si="35"/>
        <v>Yes</v>
      </c>
      <c r="AF173" s="29" t="str">
        <f t="shared" si="36"/>
        <v>Yes</v>
      </c>
      <c r="AG173" s="29" t="str">
        <f t="shared" si="37"/>
        <v>Not applicable</v>
      </c>
      <c r="AH173" s="29" t="str">
        <f t="shared" si="38"/>
        <v>Not applicable</v>
      </c>
      <c r="AI173" s="29" t="str">
        <f t="shared" si="39"/>
        <v>No</v>
      </c>
      <c r="AJ173" s="29" t="str">
        <f t="shared" si="40"/>
        <v>Yes</v>
      </c>
      <c r="AK173" s="29" t="str">
        <f t="shared" si="41"/>
        <v>No</v>
      </c>
      <c r="AL173" s="29" t="str">
        <f t="shared" si="42"/>
        <v>Yes</v>
      </c>
      <c r="AM173" s="29" t="str">
        <f t="shared" si="43"/>
        <v>No</v>
      </c>
      <c r="AN173" s="29" t="s">
        <v>1877</v>
      </c>
      <c r="AO173" s="11"/>
      <c r="AP173" s="25"/>
      <c r="AQ173" s="25"/>
      <c r="AR173" s="11"/>
      <c r="AS173" s="11"/>
      <c r="AT173" s="11"/>
      <c r="AU173" s="11"/>
      <c r="AV173" s="11"/>
      <c r="AW173" s="11"/>
      <c r="AX173" s="11"/>
      <c r="AY173" s="11"/>
    </row>
    <row r="174" spans="1:51" s="10" customFormat="1" ht="63" customHeight="1" x14ac:dyDescent="0.2">
      <c r="A174" s="28" t="str">
        <f>'Organisations &amp; Networks'!B7</f>
        <v>BioConnect Innovation Centre</v>
      </c>
      <c r="B174" s="29" t="s">
        <v>1878</v>
      </c>
      <c r="C174" s="29" t="s">
        <v>1867</v>
      </c>
      <c r="D174" s="29" t="s">
        <v>1868</v>
      </c>
      <c r="E174" s="29" t="str">
        <f>'Organisations &amp; Networks'!C7</f>
        <v>BioConnect</v>
      </c>
      <c r="F174" s="29" t="s">
        <v>1670</v>
      </c>
      <c r="G174" s="29" t="s">
        <v>1692</v>
      </c>
      <c r="H174" s="29" t="s">
        <v>1611</v>
      </c>
      <c r="I174" s="29" t="s">
        <v>1744</v>
      </c>
      <c r="J174" s="29" t="s">
        <v>1623</v>
      </c>
      <c r="K174" s="29" t="str">
        <f>'Organisations &amp; Networks'!E7</f>
        <v>Monaghan, Ireland; regional/national reach</v>
      </c>
      <c r="L174" s="29" t="str">
        <f>'Organisations &amp; Networks'!P7</f>
        <v>No</v>
      </c>
      <c r="M174" s="29" t="str">
        <f>'Organisations &amp; Networks'!Q7</f>
        <v>No</v>
      </c>
      <c r="N174" s="29" t="str">
        <f>'Organisations &amp; Networks'!R7</f>
        <v>No</v>
      </c>
      <c r="O174" s="29" t="str">
        <f>'Organisations &amp; Networks'!S7</f>
        <v>Yes</v>
      </c>
      <c r="P174" s="29" t="s">
        <v>37</v>
      </c>
      <c r="Q174" s="29" t="s">
        <v>1216</v>
      </c>
      <c r="R174" s="29" t="str">
        <f>'Organisations &amp; Networks'!G7</f>
        <v>Explicit</v>
      </c>
      <c r="S174" s="29" t="str">
        <f>'Organisations &amp; Networks'!H7</f>
        <v>Yes</v>
      </c>
      <c r="T174" s="29" t="str">
        <f t="shared" si="34"/>
        <v>Yes</v>
      </c>
      <c r="U174" s="29" t="str">
        <f>'Organisations &amp; Networks'!K7</f>
        <v>Higher Education / Research Training; Professional Learning</v>
      </c>
      <c r="V174" s="29" t="str">
        <f>'Organisations &amp; Networks'!M7</f>
        <v>No</v>
      </c>
      <c r="W174" s="29" t="str">
        <f t="shared" si="44"/>
        <v>Not applicable</v>
      </c>
      <c r="X174" s="29" t="str">
        <f>'Organisations &amp; Networks'!W7</f>
        <v>Active</v>
      </c>
      <c r="Y174" s="29" t="str">
        <f>'Organisations &amp; Networks'!V7</f>
        <v>Official website verified</v>
      </c>
      <c r="Z174" s="29" t="str">
        <f>'Organisations &amp; Networks'!U7</f>
        <v>Official Website</v>
      </c>
      <c r="AA174" s="29" t="s">
        <v>1614</v>
      </c>
      <c r="AB174" s="29" t="s">
        <v>38</v>
      </c>
      <c r="AC174" s="29" t="s">
        <v>1113</v>
      </c>
      <c r="AD174" s="30">
        <f>'Organisations &amp; Networks'!X7</f>
        <v>46232</v>
      </c>
      <c r="AE174" s="29" t="str">
        <f t="shared" si="35"/>
        <v>Yes</v>
      </c>
      <c r="AF174" s="29" t="str">
        <f t="shared" si="36"/>
        <v>Yes</v>
      </c>
      <c r="AG174" s="29" t="str">
        <f t="shared" si="37"/>
        <v>Not applicable</v>
      </c>
      <c r="AH174" s="29" t="str">
        <f t="shared" si="38"/>
        <v>Not applicable</v>
      </c>
      <c r="AI174" s="29" t="str">
        <f t="shared" si="39"/>
        <v>No</v>
      </c>
      <c r="AJ174" s="29" t="str">
        <f t="shared" si="40"/>
        <v>No</v>
      </c>
      <c r="AK174" s="29" t="str">
        <f t="shared" si="41"/>
        <v>No</v>
      </c>
      <c r="AL174" s="29" t="str">
        <f t="shared" si="42"/>
        <v>Yes</v>
      </c>
      <c r="AM174" s="29" t="str">
        <f t="shared" si="43"/>
        <v>No</v>
      </c>
      <c r="AN174" s="29" t="s">
        <v>1879</v>
      </c>
      <c r="AO174" s="11"/>
      <c r="AP174" s="25"/>
      <c r="AQ174" s="25"/>
      <c r="AR174" s="11"/>
      <c r="AS174" s="11"/>
      <c r="AT174" s="11"/>
      <c r="AU174" s="11"/>
      <c r="AV174" s="11"/>
      <c r="AW174" s="11"/>
      <c r="AX174" s="11"/>
      <c r="AY174" s="11"/>
    </row>
    <row r="175" spans="1:51" s="10" customFormat="1" ht="63" customHeight="1" x14ac:dyDescent="0.2">
      <c r="A175" s="28" t="str">
        <f>'Organisations &amp; Networks'!B8</f>
        <v>Irish Rural Link (IRL)</v>
      </c>
      <c r="B175" s="29" t="s">
        <v>1880</v>
      </c>
      <c r="C175" s="29" t="s">
        <v>1867</v>
      </c>
      <c r="D175" s="29" t="s">
        <v>1868</v>
      </c>
      <c r="E175" s="29" t="str">
        <f>'Organisations &amp; Networks'!C8</f>
        <v>Irish Rural Link</v>
      </c>
      <c r="F175" s="29" t="s">
        <v>1621</v>
      </c>
      <c r="G175" s="29" t="s">
        <v>1692</v>
      </c>
      <c r="H175" s="29" t="s">
        <v>1611</v>
      </c>
      <c r="I175" s="29" t="s">
        <v>1782</v>
      </c>
      <c r="J175" s="29" t="s">
        <v>1783</v>
      </c>
      <c r="K175" s="29" t="str">
        <f>'Organisations &amp; Networks'!E8</f>
        <v>Moate, Co. Westmeath; national / all-island rural reach</v>
      </c>
      <c r="L175" s="29" t="str">
        <f>'Organisations &amp; Networks'!P8</f>
        <v>No</v>
      </c>
      <c r="M175" s="29" t="str">
        <f>'Organisations &amp; Networks'!Q8</f>
        <v>No</v>
      </c>
      <c r="N175" s="29" t="str">
        <f>'Organisations &amp; Networks'!R8</f>
        <v>No</v>
      </c>
      <c r="O175" s="29" t="str">
        <f>'Organisations &amp; Networks'!S8</f>
        <v>No</v>
      </c>
      <c r="P175" s="29" t="s">
        <v>37</v>
      </c>
      <c r="Q175" s="29" t="s">
        <v>1216</v>
      </c>
      <c r="R175" s="29" t="str">
        <f>'Organisations &amp; Networks'!G8</f>
        <v>Adjacent</v>
      </c>
      <c r="S175" s="29" t="str">
        <f>'Organisations &amp; Networks'!H8</f>
        <v>No</v>
      </c>
      <c r="T175" s="29" t="str">
        <f t="shared" si="34"/>
        <v>Yes</v>
      </c>
      <c r="U175" s="29" t="str">
        <f>'Organisations &amp; Networks'!K8</f>
        <v>Professional Learning; Non-formal / Informal Education</v>
      </c>
      <c r="V175" s="29" t="str">
        <f>'Organisations &amp; Networks'!M8</f>
        <v>No</v>
      </c>
      <c r="W175" s="29" t="str">
        <f t="shared" si="44"/>
        <v>Not applicable</v>
      </c>
      <c r="X175" s="29" t="str">
        <f>'Organisations &amp; Networks'!W8</f>
        <v>Active</v>
      </c>
      <c r="Y175" s="29" t="str">
        <f>'Organisations &amp; Networks'!V8</f>
        <v>Official website verified</v>
      </c>
      <c r="Z175" s="29" t="str">
        <f>'Organisations &amp; Networks'!U8</f>
        <v>Official Website</v>
      </c>
      <c r="AA175" s="29" t="s">
        <v>1614</v>
      </c>
      <c r="AB175" s="29" t="s">
        <v>38</v>
      </c>
      <c r="AC175" s="29" t="s">
        <v>1113</v>
      </c>
      <c r="AD175" s="30">
        <f>'Organisations &amp; Networks'!X8</f>
        <v>46232</v>
      </c>
      <c r="AE175" s="29" t="str">
        <f t="shared" si="35"/>
        <v>Yes</v>
      </c>
      <c r="AF175" s="29" t="str">
        <f t="shared" si="36"/>
        <v>Yes</v>
      </c>
      <c r="AG175" s="29" t="str">
        <f t="shared" si="37"/>
        <v>Not applicable</v>
      </c>
      <c r="AH175" s="29" t="str">
        <f t="shared" si="38"/>
        <v>Not applicable</v>
      </c>
      <c r="AI175" s="29" t="str">
        <f t="shared" si="39"/>
        <v>No</v>
      </c>
      <c r="AJ175" s="29" t="str">
        <f t="shared" si="40"/>
        <v>Yes</v>
      </c>
      <c r="AK175" s="29" t="str">
        <f t="shared" si="41"/>
        <v>No</v>
      </c>
      <c r="AL175" s="29" t="str">
        <f t="shared" si="42"/>
        <v>No</v>
      </c>
      <c r="AM175" s="29" t="str">
        <f t="shared" si="43"/>
        <v>No</v>
      </c>
      <c r="AN175" s="29" t="s">
        <v>1881</v>
      </c>
      <c r="AO175" s="11"/>
      <c r="AP175" s="25"/>
      <c r="AQ175" s="25"/>
      <c r="AR175" s="11"/>
      <c r="AS175" s="11"/>
      <c r="AT175" s="11"/>
      <c r="AU175" s="11"/>
      <c r="AV175" s="11"/>
      <c r="AW175" s="11"/>
      <c r="AX175" s="11"/>
      <c r="AY175" s="11"/>
    </row>
    <row r="176" spans="1:51" s="10" customFormat="1" ht="63" customHeight="1" x14ac:dyDescent="0.2">
      <c r="A176" s="28" t="str">
        <f>'Organisations &amp; Networks'!B9</f>
        <v>IMaR Research Centre / IMaR Technology Gateway</v>
      </c>
      <c r="B176" s="29" t="s">
        <v>1882</v>
      </c>
      <c r="C176" s="29" t="s">
        <v>1867</v>
      </c>
      <c r="D176" s="29" t="s">
        <v>1868</v>
      </c>
      <c r="E176" s="29" t="str">
        <f>'Organisations &amp; Networks'!C9</f>
        <v>Munster Technological University</v>
      </c>
      <c r="F176" s="29" t="s">
        <v>260</v>
      </c>
      <c r="G176" s="29" t="s">
        <v>1692</v>
      </c>
      <c r="H176" s="29" t="s">
        <v>1611</v>
      </c>
      <c r="I176" s="29" t="s">
        <v>1744</v>
      </c>
      <c r="J176" s="29" t="s">
        <v>1623</v>
      </c>
      <c r="K176" s="29" t="str">
        <f>'Organisations &amp; Networks'!E9</f>
        <v>MTU Kerry Campus, Tralee, Co. Kerry; national industry reach</v>
      </c>
      <c r="L176" s="29" t="str">
        <f>'Organisations &amp; Networks'!P9</f>
        <v>No</v>
      </c>
      <c r="M176" s="29" t="str">
        <f>'Organisations &amp; Networks'!Q9</f>
        <v>No</v>
      </c>
      <c r="N176" s="29" t="str">
        <f>'Organisations &amp; Networks'!R9</f>
        <v>No</v>
      </c>
      <c r="O176" s="29" t="str">
        <f>'Organisations &amp; Networks'!S9</f>
        <v>Yes</v>
      </c>
      <c r="P176" s="29" t="s">
        <v>37</v>
      </c>
      <c r="Q176" s="29" t="s">
        <v>1216</v>
      </c>
      <c r="R176" s="29" t="str">
        <f>'Organisations &amp; Networks'!G9</f>
        <v>Adjacent</v>
      </c>
      <c r="S176" s="29" t="str">
        <f>'Organisations &amp; Networks'!H9</f>
        <v>No</v>
      </c>
      <c r="T176" s="29" t="str">
        <f t="shared" si="34"/>
        <v>Yes</v>
      </c>
      <c r="U176" s="29" t="str">
        <f>'Organisations &amp; Networks'!K9</f>
        <v>Higher Education / Research Training; Professional Learning</v>
      </c>
      <c r="V176" s="29" t="str">
        <f>'Organisations &amp; Networks'!M9</f>
        <v>No</v>
      </c>
      <c r="W176" s="29" t="str">
        <f t="shared" si="44"/>
        <v>Not applicable</v>
      </c>
      <c r="X176" s="29" t="str">
        <f>'Organisations &amp; Networks'!W9</f>
        <v>Active</v>
      </c>
      <c r="Y176" s="29" t="str">
        <f>'Organisations &amp; Networks'!V9</f>
        <v>Official website verified</v>
      </c>
      <c r="Z176" s="29" t="str">
        <f>'Organisations &amp; Networks'!U9</f>
        <v>Official Website</v>
      </c>
      <c r="AA176" s="29" t="s">
        <v>1614</v>
      </c>
      <c r="AB176" s="29" t="s">
        <v>38</v>
      </c>
      <c r="AC176" s="29" t="s">
        <v>1113</v>
      </c>
      <c r="AD176" s="30">
        <f>'Organisations &amp; Networks'!X9</f>
        <v>46232</v>
      </c>
      <c r="AE176" s="29" t="str">
        <f t="shared" si="35"/>
        <v>Yes</v>
      </c>
      <c r="AF176" s="29" t="str">
        <f t="shared" si="36"/>
        <v>Yes</v>
      </c>
      <c r="AG176" s="29" t="str">
        <f t="shared" si="37"/>
        <v>Not applicable</v>
      </c>
      <c r="AH176" s="29" t="str">
        <f t="shared" si="38"/>
        <v>Not applicable</v>
      </c>
      <c r="AI176" s="29" t="str">
        <f t="shared" si="39"/>
        <v>No</v>
      </c>
      <c r="AJ176" s="29" t="str">
        <f t="shared" si="40"/>
        <v>No</v>
      </c>
      <c r="AK176" s="29" t="str">
        <f t="shared" si="41"/>
        <v>No</v>
      </c>
      <c r="AL176" s="29" t="str">
        <f t="shared" si="42"/>
        <v>No</v>
      </c>
      <c r="AM176" s="29" t="str">
        <f t="shared" si="43"/>
        <v>No</v>
      </c>
      <c r="AN176" s="29" t="s">
        <v>1883</v>
      </c>
      <c r="AO176" s="11"/>
      <c r="AP176" s="25"/>
      <c r="AQ176" s="25"/>
      <c r="AR176" s="11"/>
      <c r="AS176" s="11"/>
      <c r="AT176" s="11"/>
      <c r="AU176" s="11"/>
      <c r="AV176" s="11"/>
      <c r="AW176" s="11"/>
      <c r="AX176" s="11"/>
      <c r="AY176" s="11"/>
    </row>
    <row r="177" spans="1:51" s="10" customFormat="1" ht="63" customHeight="1" x14ac:dyDescent="0.2">
      <c r="A177" s="28" t="str">
        <f>'Organisations &amp; Networks'!B10</f>
        <v>Centre for Applied Bioscience Research (CABR)</v>
      </c>
      <c r="B177" s="29" t="s">
        <v>1884</v>
      </c>
      <c r="C177" s="29" t="s">
        <v>1867</v>
      </c>
      <c r="D177" s="29" t="s">
        <v>1868</v>
      </c>
      <c r="E177" s="29" t="str">
        <f>'Organisations &amp; Networks'!C10</f>
        <v>Technological University of the Shannon &amp; Munster Technological University</v>
      </c>
      <c r="F177" s="29" t="s">
        <v>260</v>
      </c>
      <c r="G177" s="29" t="s">
        <v>1692</v>
      </c>
      <c r="H177" s="29" t="s">
        <v>1611</v>
      </c>
      <c r="I177" s="29" t="s">
        <v>1744</v>
      </c>
      <c r="J177" s="29" t="s">
        <v>1623</v>
      </c>
      <c r="K177" s="29" t="str">
        <f>'Organisations &amp; Networks'!E10</f>
        <v>Limerick and Tralee; national</v>
      </c>
      <c r="L177" s="29" t="str">
        <f>'Organisations &amp; Networks'!P10</f>
        <v>No</v>
      </c>
      <c r="M177" s="29" t="str">
        <f>'Organisations &amp; Networks'!Q10</f>
        <v>No</v>
      </c>
      <c r="N177" s="29" t="str">
        <f>'Organisations &amp; Networks'!R10</f>
        <v>No</v>
      </c>
      <c r="O177" s="29" t="str">
        <f>'Organisations &amp; Networks'!S10</f>
        <v>Yes</v>
      </c>
      <c r="P177" s="29" t="s">
        <v>37</v>
      </c>
      <c r="Q177" s="29" t="s">
        <v>1216</v>
      </c>
      <c r="R177" s="29" t="str">
        <f>'Organisations &amp; Networks'!G10</f>
        <v>Explicit</v>
      </c>
      <c r="S177" s="29" t="str">
        <f>'Organisations &amp; Networks'!H10</f>
        <v>No</v>
      </c>
      <c r="T177" s="29" t="str">
        <f t="shared" si="34"/>
        <v>Yes</v>
      </c>
      <c r="U177" s="29" t="str">
        <f>'Organisations &amp; Networks'!K10</f>
        <v>Higher Education / Research Training; Professional Learning</v>
      </c>
      <c r="V177" s="29" t="str">
        <f>'Organisations &amp; Networks'!M10</f>
        <v>No</v>
      </c>
      <c r="W177" s="29" t="str">
        <f t="shared" si="44"/>
        <v>Not applicable</v>
      </c>
      <c r="X177" s="29" t="str">
        <f>'Organisations &amp; Networks'!W10</f>
        <v>Active</v>
      </c>
      <c r="Y177" s="29" t="str">
        <f>'Organisations &amp; Networks'!V10</f>
        <v>Official website verified</v>
      </c>
      <c r="Z177" s="29" t="str">
        <f>'Organisations &amp; Networks'!U10</f>
        <v>Official Website</v>
      </c>
      <c r="AA177" s="29" t="s">
        <v>1614</v>
      </c>
      <c r="AB177" s="29" t="s">
        <v>38</v>
      </c>
      <c r="AC177" s="29" t="s">
        <v>1113</v>
      </c>
      <c r="AD177" s="30">
        <f>'Organisations &amp; Networks'!X10</f>
        <v>46232</v>
      </c>
      <c r="AE177" s="29" t="str">
        <f t="shared" si="35"/>
        <v>Yes</v>
      </c>
      <c r="AF177" s="29" t="str">
        <f t="shared" si="36"/>
        <v>Yes</v>
      </c>
      <c r="AG177" s="29" t="str">
        <f t="shared" si="37"/>
        <v>Not applicable</v>
      </c>
      <c r="AH177" s="29" t="str">
        <f t="shared" si="38"/>
        <v>Not applicable</v>
      </c>
      <c r="AI177" s="29" t="str">
        <f t="shared" si="39"/>
        <v>No</v>
      </c>
      <c r="AJ177" s="29" t="str">
        <f t="shared" si="40"/>
        <v>No</v>
      </c>
      <c r="AK177" s="29" t="str">
        <f t="shared" si="41"/>
        <v>No</v>
      </c>
      <c r="AL177" s="29" t="str">
        <f t="shared" si="42"/>
        <v>Yes</v>
      </c>
      <c r="AM177" s="29" t="str">
        <f t="shared" si="43"/>
        <v>No</v>
      </c>
      <c r="AN177" s="29" t="s">
        <v>1885</v>
      </c>
      <c r="AO177" s="11"/>
      <c r="AP177" s="25"/>
      <c r="AQ177" s="25"/>
      <c r="AR177" s="11"/>
      <c r="AS177" s="11"/>
      <c r="AT177" s="11"/>
      <c r="AU177" s="11"/>
      <c r="AV177" s="11"/>
      <c r="AW177" s="11"/>
      <c r="AX177" s="11"/>
      <c r="AY177" s="11"/>
    </row>
    <row r="178" spans="1:51" s="10" customFormat="1" ht="63" customHeight="1" x14ac:dyDescent="0.2">
      <c r="A178" s="28" t="str">
        <f>'Organisations &amp; Networks'!B11</f>
        <v>CircAB – Circular Agriculture and Biotechnology</v>
      </c>
      <c r="B178" s="29" t="s">
        <v>1886</v>
      </c>
      <c r="C178" s="29" t="s">
        <v>1867</v>
      </c>
      <c r="D178" s="29" t="s">
        <v>1868</v>
      </c>
      <c r="E178" s="29" t="str">
        <f>'Organisations &amp; Networks'!C11</f>
        <v>Technological University of the Shannon</v>
      </c>
      <c r="F178" s="29" t="s">
        <v>260</v>
      </c>
      <c r="G178" s="29" t="s">
        <v>1692</v>
      </c>
      <c r="H178" s="29" t="s">
        <v>1611</v>
      </c>
      <c r="I178" s="29" t="s">
        <v>1744</v>
      </c>
      <c r="J178" s="29" t="s">
        <v>1619</v>
      </c>
      <c r="K178" s="29" t="str">
        <f>'Organisations &amp; Networks'!E11</f>
        <v>TUS Moylish Campus, Limerick; national/EU</v>
      </c>
      <c r="L178" s="29" t="str">
        <f>'Organisations &amp; Networks'!P11</f>
        <v>No</v>
      </c>
      <c r="M178" s="29" t="str">
        <f>'Organisations &amp; Networks'!Q11</f>
        <v>No</v>
      </c>
      <c r="N178" s="29" t="str">
        <f>'Organisations &amp; Networks'!R11</f>
        <v>No</v>
      </c>
      <c r="O178" s="29" t="str">
        <f>'Organisations &amp; Networks'!S11</f>
        <v>Yes</v>
      </c>
      <c r="P178" s="29" t="s">
        <v>37</v>
      </c>
      <c r="Q178" s="29" t="s">
        <v>1216</v>
      </c>
      <c r="R178" s="29" t="str">
        <f>'Organisations &amp; Networks'!G11</f>
        <v>Explicit</v>
      </c>
      <c r="S178" s="29" t="str">
        <f>'Organisations &amp; Networks'!H11</f>
        <v>Yes</v>
      </c>
      <c r="T178" s="29" t="str">
        <f t="shared" si="34"/>
        <v>Yes</v>
      </c>
      <c r="U178" s="29" t="str">
        <f>'Organisations &amp; Networks'!K11</f>
        <v>Higher Education / Research Training; Professional Learning</v>
      </c>
      <c r="V178" s="29" t="str">
        <f>'Organisations &amp; Networks'!M11</f>
        <v>No</v>
      </c>
      <c r="W178" s="29" t="str">
        <f t="shared" si="44"/>
        <v>Not applicable</v>
      </c>
      <c r="X178" s="29" t="str">
        <f>'Organisations &amp; Networks'!W11</f>
        <v>Active</v>
      </c>
      <c r="Y178" s="29" t="str">
        <f>'Organisations &amp; Networks'!V11</f>
        <v>Official website verified</v>
      </c>
      <c r="Z178" s="29" t="str">
        <f>'Organisations &amp; Networks'!U11</f>
        <v>Official Website</v>
      </c>
      <c r="AA178" s="29" t="s">
        <v>1614</v>
      </c>
      <c r="AB178" s="29" t="s">
        <v>38</v>
      </c>
      <c r="AC178" s="29" t="s">
        <v>1113</v>
      </c>
      <c r="AD178" s="30">
        <f>'Organisations &amp; Networks'!X11</f>
        <v>46232</v>
      </c>
      <c r="AE178" s="29" t="str">
        <f t="shared" si="35"/>
        <v>Yes</v>
      </c>
      <c r="AF178" s="29" t="str">
        <f t="shared" si="36"/>
        <v>Yes</v>
      </c>
      <c r="AG178" s="29" t="str">
        <f t="shared" si="37"/>
        <v>Not applicable</v>
      </c>
      <c r="AH178" s="29" t="str">
        <f t="shared" si="38"/>
        <v>Not applicable</v>
      </c>
      <c r="AI178" s="29" t="str">
        <f t="shared" si="39"/>
        <v>No</v>
      </c>
      <c r="AJ178" s="29" t="str">
        <f t="shared" si="40"/>
        <v>No</v>
      </c>
      <c r="AK178" s="29" t="str">
        <f t="shared" si="41"/>
        <v>No</v>
      </c>
      <c r="AL178" s="29" t="str">
        <f t="shared" si="42"/>
        <v>Yes</v>
      </c>
      <c r="AM178" s="29" t="str">
        <f t="shared" si="43"/>
        <v>No</v>
      </c>
      <c r="AN178" s="29" t="s">
        <v>1887</v>
      </c>
      <c r="AO178" s="11"/>
      <c r="AP178" s="25"/>
      <c r="AQ178" s="25"/>
      <c r="AR178" s="11"/>
      <c r="AS178" s="11"/>
      <c r="AT178" s="11"/>
      <c r="AU178" s="11"/>
      <c r="AV178" s="11"/>
      <c r="AW178" s="11"/>
      <c r="AX178" s="11"/>
      <c r="AY178" s="11"/>
    </row>
    <row r="179" spans="1:51" s="10" customFormat="1" ht="63" customHeight="1" x14ac:dyDescent="0.2">
      <c r="A179" s="28" t="str">
        <f>'Organisations &amp; Networks'!B12</f>
        <v>SUSFERM – Centre for Sustainable Fermentation and Bioprocessing Systems for Food and the Bioeconomy</v>
      </c>
      <c r="B179" s="29" t="s">
        <v>1888</v>
      </c>
      <c r="C179" s="29" t="s">
        <v>1867</v>
      </c>
      <c r="D179" s="29" t="s">
        <v>1868</v>
      </c>
      <c r="E179" s="29" t="str">
        <f>'Organisations &amp; Networks'!C12</f>
        <v>University College Cork</v>
      </c>
      <c r="F179" s="29" t="s">
        <v>260</v>
      </c>
      <c r="G179" s="29" t="s">
        <v>1692</v>
      </c>
      <c r="H179" s="29" t="s">
        <v>1611</v>
      </c>
      <c r="I179" s="29" t="s">
        <v>1744</v>
      </c>
      <c r="J179" s="29" t="s">
        <v>1666</v>
      </c>
      <c r="K179" s="29" t="str">
        <f>'Organisations &amp; Networks'!E12</f>
        <v>Cork; national and international collaboration</v>
      </c>
      <c r="L179" s="29" t="str">
        <f>'Organisations &amp; Networks'!P12</f>
        <v>No</v>
      </c>
      <c r="M179" s="29" t="str">
        <f>'Organisations &amp; Networks'!Q12</f>
        <v>No</v>
      </c>
      <c r="N179" s="29" t="str">
        <f>'Organisations &amp; Networks'!R12</f>
        <v>No</v>
      </c>
      <c r="O179" s="29" t="str">
        <f>'Organisations &amp; Networks'!S12</f>
        <v>Yes</v>
      </c>
      <c r="P179" s="29" t="s">
        <v>37</v>
      </c>
      <c r="Q179" s="29" t="s">
        <v>1216</v>
      </c>
      <c r="R179" s="29" t="str">
        <f>'Organisations &amp; Networks'!G12</f>
        <v>Explicit</v>
      </c>
      <c r="S179" s="29" t="str">
        <f>'Organisations &amp; Networks'!H12</f>
        <v>No</v>
      </c>
      <c r="T179" s="29" t="str">
        <f t="shared" si="34"/>
        <v>Yes</v>
      </c>
      <c r="U179" s="29" t="str">
        <f>'Organisations &amp; Networks'!K12</f>
        <v>Higher Education / Research Training; Professional Learning</v>
      </c>
      <c r="V179" s="29" t="str">
        <f>'Organisations &amp; Networks'!M12</f>
        <v>No</v>
      </c>
      <c r="W179" s="29" t="str">
        <f t="shared" si="44"/>
        <v>Not applicable</v>
      </c>
      <c r="X179" s="29" t="str">
        <f>'Organisations &amp; Networks'!W12</f>
        <v>Active</v>
      </c>
      <c r="Y179" s="29" t="str">
        <f>'Organisations &amp; Networks'!V12</f>
        <v>Official website verified</v>
      </c>
      <c r="Z179" s="29" t="str">
        <f>'Organisations &amp; Networks'!U12</f>
        <v>Official Website</v>
      </c>
      <c r="AA179" s="29" t="s">
        <v>1614</v>
      </c>
      <c r="AB179" s="29" t="s">
        <v>38</v>
      </c>
      <c r="AC179" s="29" t="s">
        <v>1113</v>
      </c>
      <c r="AD179" s="30">
        <f>'Organisations &amp; Networks'!X12</f>
        <v>46232</v>
      </c>
      <c r="AE179" s="29" t="str">
        <f t="shared" si="35"/>
        <v>Yes</v>
      </c>
      <c r="AF179" s="29" t="str">
        <f t="shared" si="36"/>
        <v>Yes</v>
      </c>
      <c r="AG179" s="29" t="str">
        <f t="shared" si="37"/>
        <v>Not applicable</v>
      </c>
      <c r="AH179" s="29" t="str">
        <f t="shared" si="38"/>
        <v>Not applicable</v>
      </c>
      <c r="AI179" s="29" t="str">
        <f t="shared" si="39"/>
        <v>No</v>
      </c>
      <c r="AJ179" s="29" t="str">
        <f t="shared" si="40"/>
        <v>No</v>
      </c>
      <c r="AK179" s="29" t="str">
        <f t="shared" si="41"/>
        <v>No</v>
      </c>
      <c r="AL179" s="29" t="str">
        <f t="shared" si="42"/>
        <v>Yes</v>
      </c>
      <c r="AM179" s="29" t="str">
        <f t="shared" si="43"/>
        <v>No</v>
      </c>
      <c r="AN179" s="29" t="s">
        <v>1889</v>
      </c>
      <c r="AO179" s="11"/>
      <c r="AP179" s="25"/>
      <c r="AQ179" s="25"/>
      <c r="AR179" s="11"/>
      <c r="AS179" s="11"/>
      <c r="AT179" s="11"/>
      <c r="AU179" s="11"/>
      <c r="AV179" s="11"/>
      <c r="AW179" s="11"/>
      <c r="AX179" s="11"/>
      <c r="AY179" s="11"/>
    </row>
    <row r="180" spans="1:51" s="10" customFormat="1" ht="63" customHeight="1" x14ac:dyDescent="0.2">
      <c r="A180" s="28" t="str">
        <f>'Organisations &amp; Networks'!B13</f>
        <v>Agriculture, Food Systems &amp; Bioeconomy Research Centre</v>
      </c>
      <c r="B180" s="29" t="s">
        <v>1890</v>
      </c>
      <c r="C180" s="29" t="s">
        <v>1867</v>
      </c>
      <c r="D180" s="29" t="s">
        <v>1868</v>
      </c>
      <c r="E180" s="29" t="str">
        <f>'Organisations &amp; Networks'!C13</f>
        <v>University of Galway, Ryan Institute</v>
      </c>
      <c r="F180" s="29" t="s">
        <v>260</v>
      </c>
      <c r="G180" s="29" t="s">
        <v>1692</v>
      </c>
      <c r="H180" s="29" t="s">
        <v>1611</v>
      </c>
      <c r="I180" s="29" t="s">
        <v>1744</v>
      </c>
      <c r="J180" s="29" t="s">
        <v>1666</v>
      </c>
      <c r="K180" s="29" t="str">
        <f>'Organisations &amp; Networks'!E13</f>
        <v>Galway; Ireland; international</v>
      </c>
      <c r="L180" s="29" t="str">
        <f>'Organisations &amp; Networks'!P13</f>
        <v>No</v>
      </c>
      <c r="M180" s="29" t="str">
        <f>'Organisations &amp; Networks'!Q13</f>
        <v>No</v>
      </c>
      <c r="N180" s="29" t="str">
        <f>'Organisations &amp; Networks'!R13</f>
        <v>No</v>
      </c>
      <c r="O180" s="29" t="str">
        <f>'Organisations &amp; Networks'!S13</f>
        <v>Yes</v>
      </c>
      <c r="P180" s="29" t="s">
        <v>37</v>
      </c>
      <c r="Q180" s="29" t="s">
        <v>1216</v>
      </c>
      <c r="R180" s="29" t="str">
        <f>'Organisations &amp; Networks'!G13</f>
        <v>Explicit</v>
      </c>
      <c r="S180" s="29" t="str">
        <f>'Organisations &amp; Networks'!H13</f>
        <v>No</v>
      </c>
      <c r="T180" s="29" t="str">
        <f t="shared" si="34"/>
        <v>Yes</v>
      </c>
      <c r="U180" s="29" t="str">
        <f>'Organisations &amp; Networks'!K13</f>
        <v>Higher Education / Research Training; Professional Learning</v>
      </c>
      <c r="V180" s="29" t="str">
        <f>'Organisations &amp; Networks'!M13</f>
        <v>No</v>
      </c>
      <c r="W180" s="29" t="str">
        <f t="shared" si="44"/>
        <v>Not applicable</v>
      </c>
      <c r="X180" s="29" t="str">
        <f>'Organisations &amp; Networks'!W13</f>
        <v>Active</v>
      </c>
      <c r="Y180" s="29" t="str">
        <f>'Organisations &amp; Networks'!V13</f>
        <v>Official website verified</v>
      </c>
      <c r="Z180" s="29" t="str">
        <f>'Organisations &amp; Networks'!U13</f>
        <v>Official Website</v>
      </c>
      <c r="AA180" s="29" t="s">
        <v>1614</v>
      </c>
      <c r="AB180" s="29" t="s">
        <v>38</v>
      </c>
      <c r="AC180" s="29" t="s">
        <v>1113</v>
      </c>
      <c r="AD180" s="30">
        <f>'Organisations &amp; Networks'!X13</f>
        <v>46232</v>
      </c>
      <c r="AE180" s="29" t="str">
        <f t="shared" si="35"/>
        <v>Yes</v>
      </c>
      <c r="AF180" s="29" t="str">
        <f t="shared" si="36"/>
        <v>Yes</v>
      </c>
      <c r="AG180" s="29" t="str">
        <f t="shared" si="37"/>
        <v>Not applicable</v>
      </c>
      <c r="AH180" s="29" t="str">
        <f t="shared" si="38"/>
        <v>Not applicable</v>
      </c>
      <c r="AI180" s="29" t="str">
        <f t="shared" si="39"/>
        <v>No</v>
      </c>
      <c r="AJ180" s="29" t="str">
        <f t="shared" si="40"/>
        <v>No</v>
      </c>
      <c r="AK180" s="29" t="str">
        <f t="shared" si="41"/>
        <v>No</v>
      </c>
      <c r="AL180" s="29" t="str">
        <f t="shared" si="42"/>
        <v>Yes</v>
      </c>
      <c r="AM180" s="29" t="str">
        <f t="shared" si="43"/>
        <v>No</v>
      </c>
      <c r="AN180" s="29" t="s">
        <v>1891</v>
      </c>
      <c r="AO180" s="11"/>
      <c r="AP180" s="25"/>
      <c r="AQ180" s="25"/>
      <c r="AR180" s="11"/>
      <c r="AS180" s="11"/>
      <c r="AT180" s="11"/>
      <c r="AU180" s="11"/>
      <c r="AV180" s="11"/>
      <c r="AW180" s="11"/>
      <c r="AX180" s="11"/>
      <c r="AY180" s="11"/>
    </row>
    <row r="181" spans="1:51" s="10" customFormat="1" ht="63" customHeight="1" x14ac:dyDescent="0.2">
      <c r="A181" s="28" t="str">
        <f>'Organisations &amp; Networks'!B14</f>
        <v>Circular Bioeconomy Research Group (CircBio)</v>
      </c>
      <c r="B181" s="29" t="s">
        <v>1892</v>
      </c>
      <c r="C181" s="29" t="s">
        <v>1867</v>
      </c>
      <c r="D181" s="29" t="s">
        <v>1868</v>
      </c>
      <c r="E181" s="29" t="str">
        <f>'Organisations &amp; Networks'!C14</f>
        <v>Munster Technological University (MTU)</v>
      </c>
      <c r="F181" s="29" t="s">
        <v>260</v>
      </c>
      <c r="G181" s="29" t="s">
        <v>1692</v>
      </c>
      <c r="H181" s="29" t="s">
        <v>1611</v>
      </c>
      <c r="I181" s="29" t="s">
        <v>1744</v>
      </c>
      <c r="J181" s="29" t="s">
        <v>1666</v>
      </c>
      <c r="K181" s="29" t="str">
        <f>'Organisations &amp; Networks'!E14</f>
        <v>MTU Kerry Campus; Ireland; national and international collaboration</v>
      </c>
      <c r="L181" s="29" t="str">
        <f>'Organisations &amp; Networks'!P14</f>
        <v>No</v>
      </c>
      <c r="M181" s="29" t="str">
        <f>'Organisations &amp; Networks'!Q14</f>
        <v>No</v>
      </c>
      <c r="N181" s="29" t="str">
        <f>'Organisations &amp; Networks'!R14</f>
        <v>No</v>
      </c>
      <c r="O181" s="29" t="str">
        <f>'Organisations &amp; Networks'!S14</f>
        <v>Yes</v>
      </c>
      <c r="P181" s="29" t="s">
        <v>37</v>
      </c>
      <c r="Q181" s="29" t="s">
        <v>1216</v>
      </c>
      <c r="R181" s="29" t="str">
        <f>'Organisations &amp; Networks'!G14</f>
        <v>Explicit</v>
      </c>
      <c r="S181" s="29" t="str">
        <f>'Organisations &amp; Networks'!H14</f>
        <v>Yes</v>
      </c>
      <c r="T181" s="29" t="str">
        <f t="shared" si="34"/>
        <v>Yes</v>
      </c>
      <c r="U181" s="29" t="str">
        <f>'Organisations &amp; Networks'!K14</f>
        <v>Higher Education / Research Training; Professional Learning</v>
      </c>
      <c r="V181" s="29" t="str">
        <f>'Organisations &amp; Networks'!M14</f>
        <v>No</v>
      </c>
      <c r="W181" s="29" t="str">
        <f t="shared" si="44"/>
        <v>Not applicable</v>
      </c>
      <c r="X181" s="29" t="str">
        <f>'Organisations &amp; Networks'!W14</f>
        <v>Active</v>
      </c>
      <c r="Y181" s="29" t="str">
        <f>'Organisations &amp; Networks'!V14</f>
        <v>Official website verified</v>
      </c>
      <c r="Z181" s="29" t="str">
        <f>'Organisations &amp; Networks'!U14</f>
        <v>Official Website</v>
      </c>
      <c r="AA181" s="29" t="s">
        <v>1614</v>
      </c>
      <c r="AB181" s="29" t="s">
        <v>38</v>
      </c>
      <c r="AC181" s="29" t="s">
        <v>1113</v>
      </c>
      <c r="AD181" s="30">
        <f>'Organisations &amp; Networks'!X14</f>
        <v>46232</v>
      </c>
      <c r="AE181" s="29" t="str">
        <f t="shared" si="35"/>
        <v>Yes</v>
      </c>
      <c r="AF181" s="29" t="str">
        <f t="shared" si="36"/>
        <v>Yes</v>
      </c>
      <c r="AG181" s="29" t="str">
        <f t="shared" si="37"/>
        <v>Not applicable</v>
      </c>
      <c r="AH181" s="29" t="str">
        <f t="shared" si="38"/>
        <v>Not applicable</v>
      </c>
      <c r="AI181" s="29" t="str">
        <f t="shared" si="39"/>
        <v>No</v>
      </c>
      <c r="AJ181" s="29" t="str">
        <f t="shared" si="40"/>
        <v>No</v>
      </c>
      <c r="AK181" s="29" t="str">
        <f t="shared" si="41"/>
        <v>No</v>
      </c>
      <c r="AL181" s="29" t="str">
        <f t="shared" si="42"/>
        <v>Yes</v>
      </c>
      <c r="AM181" s="29" t="str">
        <f t="shared" si="43"/>
        <v>No</v>
      </c>
      <c r="AN181" s="29" t="s">
        <v>1893</v>
      </c>
      <c r="AO181" s="11"/>
      <c r="AP181" s="25"/>
      <c r="AQ181" s="25"/>
      <c r="AR181" s="11"/>
      <c r="AS181" s="11"/>
      <c r="AT181" s="11"/>
      <c r="AU181" s="11"/>
      <c r="AV181" s="11"/>
      <c r="AW181" s="11"/>
      <c r="AX181" s="11"/>
      <c r="AY181" s="11"/>
    </row>
    <row r="182" spans="1:51" s="10" customFormat="1" ht="63" customHeight="1" x14ac:dyDescent="0.2">
      <c r="A182" s="28" t="str">
        <f>'Organisations &amp; Networks'!B15</f>
        <v>Bioeconomy Implementation and Development Group</v>
      </c>
      <c r="B182" s="29" t="s">
        <v>1894</v>
      </c>
      <c r="C182" s="29" t="s">
        <v>1867</v>
      </c>
      <c r="D182" s="29" t="s">
        <v>1868</v>
      </c>
      <c r="E182" s="29" t="str">
        <f>'Organisations &amp; Networks'!C15</f>
        <v>Government of Ireland; jointly coordinated through relevant government departments including DAFM</v>
      </c>
      <c r="F182" s="29" t="s">
        <v>1629</v>
      </c>
      <c r="G182" s="29" t="s">
        <v>1692</v>
      </c>
      <c r="H182" s="29" t="s">
        <v>1611</v>
      </c>
      <c r="I182" s="29" t="s">
        <v>1782</v>
      </c>
      <c r="J182" s="29" t="s">
        <v>1623</v>
      </c>
      <c r="K182" s="29" t="str">
        <f>'Organisations &amp; Networks'!E15</f>
        <v>National – Ireland</v>
      </c>
      <c r="L182" s="29" t="str">
        <f>'Organisations &amp; Networks'!P15</f>
        <v>No</v>
      </c>
      <c r="M182" s="29" t="str">
        <f>'Organisations &amp; Networks'!Q15</f>
        <v>No</v>
      </c>
      <c r="N182" s="29" t="str">
        <f>'Organisations &amp; Networks'!R15</f>
        <v>No</v>
      </c>
      <c r="O182" s="29" t="str">
        <f>'Organisations &amp; Networks'!S15</f>
        <v>No</v>
      </c>
      <c r="P182" s="29" t="s">
        <v>37</v>
      </c>
      <c r="Q182" s="29" t="s">
        <v>1216</v>
      </c>
      <c r="R182" s="29" t="str">
        <f>'Organisations &amp; Networks'!G15</f>
        <v>Explicit</v>
      </c>
      <c r="S182" s="29" t="str">
        <f>'Organisations &amp; Networks'!H15</f>
        <v>Yes</v>
      </c>
      <c r="T182" s="29" t="str">
        <f t="shared" si="34"/>
        <v>Yes</v>
      </c>
      <c r="U182" s="29" t="str">
        <f>'Organisations &amp; Networks'!K15</f>
        <v>Professional Learning; Policy and Skills Coordination</v>
      </c>
      <c r="V182" s="29" t="str">
        <f>'Organisations &amp; Networks'!M15</f>
        <v>No</v>
      </c>
      <c r="W182" s="29" t="str">
        <f t="shared" si="44"/>
        <v>Not applicable</v>
      </c>
      <c r="X182" s="29" t="str">
        <f>'Organisations &amp; Networks'!W15</f>
        <v>Active</v>
      </c>
      <c r="Y182" s="29" t="str">
        <f>'Organisations &amp; Networks'!V15</f>
        <v>Official website verified</v>
      </c>
      <c r="Z182" s="29" t="str">
        <f>'Organisations &amp; Networks'!U15</f>
        <v>Official Website</v>
      </c>
      <c r="AA182" s="29" t="s">
        <v>1614</v>
      </c>
      <c r="AB182" s="29" t="s">
        <v>1630</v>
      </c>
      <c r="AC182" s="29" t="s">
        <v>1113</v>
      </c>
      <c r="AD182" s="30">
        <f>'Organisations &amp; Networks'!X15</f>
        <v>46232</v>
      </c>
      <c r="AE182" s="29" t="str">
        <f t="shared" si="35"/>
        <v>Yes</v>
      </c>
      <c r="AF182" s="29" t="str">
        <f t="shared" si="36"/>
        <v>Yes</v>
      </c>
      <c r="AG182" s="29" t="str">
        <f t="shared" si="37"/>
        <v>Not applicable</v>
      </c>
      <c r="AH182" s="29" t="str">
        <f t="shared" si="38"/>
        <v>Not applicable</v>
      </c>
      <c r="AI182" s="29" t="str">
        <f t="shared" si="39"/>
        <v>No</v>
      </c>
      <c r="AJ182" s="29" t="str">
        <f t="shared" si="40"/>
        <v>No</v>
      </c>
      <c r="AK182" s="29" t="str">
        <f t="shared" si="41"/>
        <v>No</v>
      </c>
      <c r="AL182" s="29" t="str">
        <f t="shared" si="42"/>
        <v>Yes</v>
      </c>
      <c r="AM182" s="29" t="str">
        <f t="shared" si="43"/>
        <v>No</v>
      </c>
      <c r="AN182" s="29" t="s">
        <v>1895</v>
      </c>
      <c r="AO182" s="11"/>
      <c r="AP182" s="25"/>
      <c r="AQ182" s="25"/>
      <c r="AR182" s="11"/>
      <c r="AS182" s="11"/>
      <c r="AT182" s="11"/>
      <c r="AU182" s="11"/>
      <c r="AV182" s="11"/>
      <c r="AW182" s="11"/>
      <c r="AX182" s="11"/>
      <c r="AY182" s="11"/>
    </row>
    <row r="183" spans="1:51" s="10" customFormat="1" ht="63" customHeight="1" x14ac:dyDescent="0.2">
      <c r="A183" s="28" t="str">
        <f>'Organisations &amp; Networks'!B16</f>
        <v>Sustainability Professionals Network Ireland</v>
      </c>
      <c r="B183" s="29" t="s">
        <v>1896</v>
      </c>
      <c r="C183" s="29" t="s">
        <v>1867</v>
      </c>
      <c r="D183" s="29" t="s">
        <v>1868</v>
      </c>
      <c r="E183" s="29" t="str">
        <f>'Organisations &amp; Networks'!C16</f>
        <v>IKC3</v>
      </c>
      <c r="F183" s="29" t="s">
        <v>1639</v>
      </c>
      <c r="G183" s="29" t="s">
        <v>1692</v>
      </c>
      <c r="H183" s="29" t="s">
        <v>1611</v>
      </c>
      <c r="I183" s="29" t="s">
        <v>1744</v>
      </c>
      <c r="J183" s="29" t="s">
        <v>1623</v>
      </c>
      <c r="K183" s="29" t="str">
        <f>'Organisations &amp; Networks'!E16</f>
        <v>Ireland – national professional network</v>
      </c>
      <c r="L183" s="29" t="str">
        <f>'Organisations &amp; Networks'!P16</f>
        <v>No</v>
      </c>
      <c r="M183" s="29" t="str">
        <f>'Organisations &amp; Networks'!Q16</f>
        <v>No</v>
      </c>
      <c r="N183" s="29" t="str">
        <f>'Organisations &amp; Networks'!R16</f>
        <v>No</v>
      </c>
      <c r="O183" s="29" t="str">
        <f>'Organisations &amp; Networks'!S16</f>
        <v>No</v>
      </c>
      <c r="P183" s="29" t="s">
        <v>37</v>
      </c>
      <c r="Q183" s="29" t="s">
        <v>1216</v>
      </c>
      <c r="R183" s="29" t="str">
        <f>'Organisations &amp; Networks'!G16</f>
        <v>Explicit</v>
      </c>
      <c r="S183" s="29" t="str">
        <f>'Organisations &amp; Networks'!H16</f>
        <v>No</v>
      </c>
      <c r="T183" s="29" t="str">
        <f t="shared" si="34"/>
        <v>Yes</v>
      </c>
      <c r="U183" s="29" t="str">
        <f>'Organisations &amp; Networks'!K16</f>
        <v>Teacher CPD / Professional Learning</v>
      </c>
      <c r="V183" s="29" t="str">
        <f>'Organisations &amp; Networks'!M16</f>
        <v>No</v>
      </c>
      <c r="W183" s="29" t="str">
        <f t="shared" si="44"/>
        <v>Not applicable</v>
      </c>
      <c r="X183" s="29" t="str">
        <f>'Organisations &amp; Networks'!W16</f>
        <v>Active</v>
      </c>
      <c r="Y183" s="29" t="str">
        <f>'Organisations &amp; Networks'!V16</f>
        <v>Official website verified</v>
      </c>
      <c r="Z183" s="29" t="str">
        <f>'Organisations &amp; Networks'!U16</f>
        <v>Official Website</v>
      </c>
      <c r="AA183" s="29" t="s">
        <v>1614</v>
      </c>
      <c r="AB183" s="29" t="s">
        <v>38</v>
      </c>
      <c r="AC183" s="29" t="s">
        <v>1113</v>
      </c>
      <c r="AD183" s="30">
        <f>'Organisations &amp; Networks'!X16</f>
        <v>46232</v>
      </c>
      <c r="AE183" s="29" t="str">
        <f t="shared" si="35"/>
        <v>Yes</v>
      </c>
      <c r="AF183" s="29" t="str">
        <f t="shared" si="36"/>
        <v>Yes</v>
      </c>
      <c r="AG183" s="29" t="str">
        <f t="shared" si="37"/>
        <v>Not applicable</v>
      </c>
      <c r="AH183" s="29" t="str">
        <f t="shared" si="38"/>
        <v>Not applicable</v>
      </c>
      <c r="AI183" s="29" t="str">
        <f t="shared" si="39"/>
        <v>No</v>
      </c>
      <c r="AJ183" s="29" t="str">
        <f t="shared" si="40"/>
        <v>No</v>
      </c>
      <c r="AK183" s="29" t="str">
        <f t="shared" si="41"/>
        <v>No</v>
      </c>
      <c r="AL183" s="29" t="str">
        <f t="shared" si="42"/>
        <v>Yes</v>
      </c>
      <c r="AM183" s="29" t="str">
        <f t="shared" si="43"/>
        <v>No</v>
      </c>
      <c r="AN183" s="29" t="s">
        <v>1897</v>
      </c>
      <c r="AO183" s="11"/>
      <c r="AP183" s="25"/>
      <c r="AQ183" s="25"/>
      <c r="AR183" s="11"/>
      <c r="AS183" s="11"/>
      <c r="AT183" s="11"/>
      <c r="AU183" s="11"/>
      <c r="AV183" s="11"/>
      <c r="AW183" s="11"/>
      <c r="AX183" s="11"/>
      <c r="AY183" s="11"/>
    </row>
    <row r="184" spans="1:51" s="10" customFormat="1" ht="63" customHeight="1" x14ac:dyDescent="0.2">
      <c r="A184" s="28" t="str">
        <f>'Organisations &amp; Networks'!B17</f>
        <v>Oide</v>
      </c>
      <c r="B184" s="29" t="s">
        <v>1898</v>
      </c>
      <c r="C184" s="29" t="s">
        <v>1867</v>
      </c>
      <c r="D184" s="29" t="s">
        <v>1868</v>
      </c>
      <c r="E184" s="29" t="str">
        <f>'Organisations &amp; Networks'!C17</f>
        <v>Department of Education and Youth – Teacher Professional Learning Section; administrative host: Monaghan Education Support Centre</v>
      </c>
      <c r="F184" s="29" t="s">
        <v>1629</v>
      </c>
      <c r="G184" s="29" t="s">
        <v>1692</v>
      </c>
      <c r="H184" s="29" t="s">
        <v>1611</v>
      </c>
      <c r="I184" s="29" t="s">
        <v>1612</v>
      </c>
      <c r="J184" s="29" t="s">
        <v>1623</v>
      </c>
      <c r="K184" s="29" t="str">
        <f>'Organisations &amp; Networks'!E17</f>
        <v>Ireland – national; supports primary, post-primary and special schools and centres for education</v>
      </c>
      <c r="L184" s="29" t="str">
        <f>'Organisations &amp; Networks'!P17</f>
        <v>No</v>
      </c>
      <c r="M184" s="29" t="str">
        <f>'Organisations &amp; Networks'!Q17</f>
        <v>Yes</v>
      </c>
      <c r="N184" s="29" t="str">
        <f>'Organisations &amp; Networks'!R17</f>
        <v>Yes</v>
      </c>
      <c r="O184" s="29" t="str">
        <f>'Organisations &amp; Networks'!S17</f>
        <v>No</v>
      </c>
      <c r="P184" s="29" t="s">
        <v>37</v>
      </c>
      <c r="Q184" s="29" t="s">
        <v>1216</v>
      </c>
      <c r="R184" s="29" t="str">
        <f>'Organisations &amp; Networks'!G17</f>
        <v>Adjacent</v>
      </c>
      <c r="S184" s="29" t="str">
        <f>'Organisations &amp; Networks'!H17</f>
        <v>No</v>
      </c>
      <c r="T184" s="29" t="str">
        <f t="shared" si="34"/>
        <v>Yes</v>
      </c>
      <c r="U184" s="29" t="str">
        <f>'Organisations &amp; Networks'!K17</f>
        <v>Primary Curriculum; Junior Cycle / Post-primary; Teacher CPD / Professional Learning</v>
      </c>
      <c r="V184" s="29" t="str">
        <f>'Organisations &amp; Networks'!M17</f>
        <v>No</v>
      </c>
      <c r="W184" s="29" t="str">
        <f t="shared" si="44"/>
        <v>Not applicable</v>
      </c>
      <c r="X184" s="29" t="str">
        <f>'Organisations &amp; Networks'!W17</f>
        <v>Active</v>
      </c>
      <c r="Y184" s="29" t="str">
        <f>'Organisations &amp; Networks'!V17</f>
        <v>Official website verified</v>
      </c>
      <c r="Z184" s="29" t="str">
        <f>'Organisations &amp; Networks'!U17</f>
        <v>Official Website</v>
      </c>
      <c r="AA184" s="29" t="s">
        <v>1614</v>
      </c>
      <c r="AB184" s="29" t="s">
        <v>1630</v>
      </c>
      <c r="AC184" s="29" t="s">
        <v>1113</v>
      </c>
      <c r="AD184" s="30">
        <f>'Organisations &amp; Networks'!X17</f>
        <v>46232</v>
      </c>
      <c r="AE184" s="29" t="str">
        <f t="shared" si="35"/>
        <v>Yes</v>
      </c>
      <c r="AF184" s="29" t="str">
        <f t="shared" si="36"/>
        <v>Yes</v>
      </c>
      <c r="AG184" s="29" t="str">
        <f t="shared" si="37"/>
        <v>Not applicable</v>
      </c>
      <c r="AH184" s="29" t="str">
        <f t="shared" si="38"/>
        <v>Not applicable</v>
      </c>
      <c r="AI184" s="29" t="str">
        <f t="shared" si="39"/>
        <v>No</v>
      </c>
      <c r="AJ184" s="29" t="str">
        <f t="shared" si="40"/>
        <v>No</v>
      </c>
      <c r="AK184" s="29" t="str">
        <f t="shared" si="41"/>
        <v>No</v>
      </c>
      <c r="AL184" s="29" t="str">
        <f t="shared" si="42"/>
        <v>No</v>
      </c>
      <c r="AM184" s="29" t="str">
        <f t="shared" si="43"/>
        <v>No</v>
      </c>
      <c r="AN184" s="29" t="s">
        <v>1899</v>
      </c>
      <c r="AO184" s="11"/>
      <c r="AP184" s="25"/>
      <c r="AQ184" s="25"/>
      <c r="AR184" s="11"/>
      <c r="AS184" s="11"/>
      <c r="AT184" s="11"/>
      <c r="AU184" s="11"/>
      <c r="AV184" s="11"/>
      <c r="AW184" s="11"/>
      <c r="AX184" s="11"/>
      <c r="AY184" s="11"/>
    </row>
    <row r="185" spans="1:51" s="10" customFormat="1" ht="63" customHeight="1" x14ac:dyDescent="0.2">
      <c r="A185" s="28" t="str">
        <f>'Organisations &amp; Networks'!B18</f>
        <v>Scoilnet</v>
      </c>
      <c r="B185" s="29" t="s">
        <v>1900</v>
      </c>
      <c r="C185" s="29" t="s">
        <v>1867</v>
      </c>
      <c r="D185" s="29" t="s">
        <v>1868</v>
      </c>
      <c r="E185" s="29" t="str">
        <f>'Organisations &amp; Networks'!C18</f>
        <v>Department of Education; managed by Oide Technology in Education</v>
      </c>
      <c r="F185" s="29" t="s">
        <v>1629</v>
      </c>
      <c r="G185" s="29" t="s">
        <v>1692</v>
      </c>
      <c r="H185" s="29" t="s">
        <v>1611</v>
      </c>
      <c r="I185" s="29" t="s">
        <v>1612</v>
      </c>
      <c r="J185" s="29" t="s">
        <v>1623</v>
      </c>
      <c r="K185" s="29" t="str">
        <f>'Organisations &amp; Networks'!E18</f>
        <v>Ireland – national / online</v>
      </c>
      <c r="L185" s="29" t="str">
        <f>'Organisations &amp; Networks'!P18</f>
        <v>No</v>
      </c>
      <c r="M185" s="29" t="str">
        <f>'Organisations &amp; Networks'!Q18</f>
        <v>Yes</v>
      </c>
      <c r="N185" s="29" t="str">
        <f>'Organisations &amp; Networks'!R18</f>
        <v>Yes</v>
      </c>
      <c r="O185" s="29" t="str">
        <f>'Organisations &amp; Networks'!S18</f>
        <v>No</v>
      </c>
      <c r="P185" s="29" t="s">
        <v>37</v>
      </c>
      <c r="Q185" s="29" t="s">
        <v>1216</v>
      </c>
      <c r="R185" s="29" t="str">
        <f>'Organisations &amp; Networks'!G18</f>
        <v>Adjacent</v>
      </c>
      <c r="S185" s="29" t="str">
        <f>'Organisations &amp; Networks'!H18</f>
        <v>No</v>
      </c>
      <c r="T185" s="29" t="str">
        <f t="shared" si="34"/>
        <v>Yes</v>
      </c>
      <c r="U185" s="29" t="str">
        <f>'Organisations &amp; Networks'!K18</f>
        <v>Primary Curriculum; Junior Cycle / Post-primary; Teacher CPD / Professional Learning</v>
      </c>
      <c r="V185" s="29" t="str">
        <f>'Organisations &amp; Networks'!M18</f>
        <v>No</v>
      </c>
      <c r="W185" s="29" t="str">
        <f t="shared" si="44"/>
        <v>Not applicable</v>
      </c>
      <c r="X185" s="29" t="str">
        <f>'Organisations &amp; Networks'!W18</f>
        <v>Active</v>
      </c>
      <c r="Y185" s="29" t="str">
        <f>'Organisations &amp; Networks'!V18</f>
        <v>Official website verified</v>
      </c>
      <c r="Z185" s="29" t="str">
        <f>'Organisations &amp; Networks'!U18</f>
        <v>Official Website</v>
      </c>
      <c r="AA185" s="29" t="s">
        <v>1614</v>
      </c>
      <c r="AB185" s="29" t="s">
        <v>1630</v>
      </c>
      <c r="AC185" s="29" t="s">
        <v>1113</v>
      </c>
      <c r="AD185" s="30">
        <f>'Organisations &amp; Networks'!X18</f>
        <v>46232</v>
      </c>
      <c r="AE185" s="29" t="str">
        <f t="shared" si="35"/>
        <v>Yes</v>
      </c>
      <c r="AF185" s="29" t="str">
        <f t="shared" si="36"/>
        <v>Yes</v>
      </c>
      <c r="AG185" s="29" t="str">
        <f t="shared" si="37"/>
        <v>Not applicable</v>
      </c>
      <c r="AH185" s="29" t="str">
        <f t="shared" si="38"/>
        <v>Not applicable</v>
      </c>
      <c r="AI185" s="29" t="str">
        <f t="shared" si="39"/>
        <v>No</v>
      </c>
      <c r="AJ185" s="29" t="str">
        <f t="shared" si="40"/>
        <v>No</v>
      </c>
      <c r="AK185" s="29" t="str">
        <f t="shared" si="41"/>
        <v>No</v>
      </c>
      <c r="AL185" s="29" t="str">
        <f t="shared" si="42"/>
        <v>No</v>
      </c>
      <c r="AM185" s="29" t="str">
        <f t="shared" si="43"/>
        <v>No</v>
      </c>
      <c r="AN185" s="29" t="s">
        <v>1901</v>
      </c>
      <c r="AO185" s="11"/>
      <c r="AP185" s="25"/>
      <c r="AQ185" s="25"/>
      <c r="AR185" s="11"/>
      <c r="AS185" s="11"/>
      <c r="AT185" s="11"/>
      <c r="AU185" s="11"/>
      <c r="AV185" s="11"/>
      <c r="AW185" s="11"/>
      <c r="AX185" s="11"/>
      <c r="AY185" s="11"/>
    </row>
    <row r="186" spans="1:51" s="10" customFormat="1" ht="63" customHeight="1" x14ac:dyDescent="0.2">
      <c r="A186" s="28" t="str">
        <f>'Organisations &amp; Networks'!B19</f>
        <v>Taighde Éireann – Research Ireland</v>
      </c>
      <c r="B186" s="29" t="s">
        <v>1902</v>
      </c>
      <c r="C186" s="29" t="s">
        <v>1867</v>
      </c>
      <c r="D186" s="29" t="s">
        <v>1868</v>
      </c>
      <c r="E186" s="29" t="str">
        <f>'Organisations &amp; Networks'!C19</f>
        <v>Department of Further and Higher Education, Research, Innovation and Science</v>
      </c>
      <c r="F186" s="29" t="s">
        <v>1629</v>
      </c>
      <c r="G186" s="29" t="s">
        <v>1692</v>
      </c>
      <c r="H186" s="29" t="s">
        <v>1611</v>
      </c>
      <c r="I186" s="29" t="s">
        <v>1744</v>
      </c>
      <c r="J186" s="29" t="s">
        <v>1623</v>
      </c>
      <c r="K186" s="29" t="str">
        <f>'Organisations &amp; Networks'!E19</f>
        <v>Ireland – national</v>
      </c>
      <c r="L186" s="29" t="str">
        <f>'Organisations &amp; Networks'!P19</f>
        <v>No</v>
      </c>
      <c r="M186" s="29" t="str">
        <f>'Organisations &amp; Networks'!Q19</f>
        <v>Yes</v>
      </c>
      <c r="N186" s="29" t="str">
        <f>'Organisations &amp; Networks'!R19</f>
        <v>Yes</v>
      </c>
      <c r="O186" s="29" t="str">
        <f>'Organisations &amp; Networks'!S19</f>
        <v>Yes</v>
      </c>
      <c r="P186" s="29" t="s">
        <v>37</v>
      </c>
      <c r="Q186" s="29" t="s">
        <v>1216</v>
      </c>
      <c r="R186" s="29" t="str">
        <f>'Organisations &amp; Networks'!G19</f>
        <v>Adjacent</v>
      </c>
      <c r="S186" s="29" t="str">
        <f>'Organisations &amp; Networks'!H19</f>
        <v>No</v>
      </c>
      <c r="T186" s="29" t="str">
        <f t="shared" si="34"/>
        <v>Yes</v>
      </c>
      <c r="U186" s="29" t="str">
        <f>'Organisations &amp; Networks'!K19</f>
        <v>Primary Curriculum; Junior Cycle / Post-primary; Higher Education / Research Training; Professional Learning</v>
      </c>
      <c r="V186" s="29" t="str">
        <f>'Organisations &amp; Networks'!M19</f>
        <v>No</v>
      </c>
      <c r="W186" s="29" t="str">
        <f t="shared" si="44"/>
        <v>Not applicable</v>
      </c>
      <c r="X186" s="29" t="str">
        <f>'Organisations &amp; Networks'!W19</f>
        <v>Active</v>
      </c>
      <c r="Y186" s="29" t="str">
        <f>'Organisations &amp; Networks'!V19</f>
        <v>Official website verified</v>
      </c>
      <c r="Z186" s="29" t="str">
        <f>'Organisations &amp; Networks'!U19</f>
        <v>Official Website</v>
      </c>
      <c r="AA186" s="29" t="s">
        <v>1614</v>
      </c>
      <c r="AB186" s="29" t="s">
        <v>1630</v>
      </c>
      <c r="AC186" s="29" t="s">
        <v>1113</v>
      </c>
      <c r="AD186" s="30">
        <f>'Organisations &amp; Networks'!X19</f>
        <v>46232</v>
      </c>
      <c r="AE186" s="29" t="str">
        <f t="shared" si="35"/>
        <v>Yes</v>
      </c>
      <c r="AF186" s="29" t="str">
        <f t="shared" si="36"/>
        <v>Yes</v>
      </c>
      <c r="AG186" s="29" t="str">
        <f t="shared" si="37"/>
        <v>Not applicable</v>
      </c>
      <c r="AH186" s="29" t="str">
        <f t="shared" si="38"/>
        <v>Not applicable</v>
      </c>
      <c r="AI186" s="29" t="str">
        <f t="shared" si="39"/>
        <v>No</v>
      </c>
      <c r="AJ186" s="29" t="str">
        <f t="shared" si="40"/>
        <v>No</v>
      </c>
      <c r="AK186" s="29" t="str">
        <f t="shared" si="41"/>
        <v>No</v>
      </c>
      <c r="AL186" s="29" t="str">
        <f t="shared" si="42"/>
        <v>No</v>
      </c>
      <c r="AM186" s="29" t="str">
        <f t="shared" si="43"/>
        <v>No</v>
      </c>
      <c r="AN186" s="29" t="s">
        <v>1903</v>
      </c>
      <c r="AO186" s="11"/>
      <c r="AP186" s="25"/>
      <c r="AQ186" s="25"/>
      <c r="AR186" s="11"/>
      <c r="AS186" s="11"/>
      <c r="AT186" s="11"/>
      <c r="AU186" s="11"/>
      <c r="AV186" s="11"/>
      <c r="AW186" s="11"/>
      <c r="AX186" s="11"/>
      <c r="AY186" s="11"/>
    </row>
    <row r="187" spans="1:51" s="10" customFormat="1" ht="63" customHeight="1" x14ac:dyDescent="0.2">
      <c r="A187" s="31" t="str">
        <f>'Organisations &amp; Networks'!B20</f>
        <v>Research Ireland Discover Centre Network</v>
      </c>
      <c r="B187" s="32" t="s">
        <v>1904</v>
      </c>
      <c r="C187" s="32" t="s">
        <v>1867</v>
      </c>
      <c r="D187" s="32" t="s">
        <v>1868</v>
      </c>
      <c r="E187" s="32" t="str">
        <f>'Organisations &amp; Networks'!C20</f>
        <v>Research Ireland – Curious Minds</v>
      </c>
      <c r="F187" s="32" t="s">
        <v>1629</v>
      </c>
      <c r="G187" s="32" t="s">
        <v>1692</v>
      </c>
      <c r="H187" s="32" t="s">
        <v>1611</v>
      </c>
      <c r="I187" s="32" t="s">
        <v>1612</v>
      </c>
      <c r="J187" s="32" t="s">
        <v>1623</v>
      </c>
      <c r="K187" s="32" t="str">
        <f>'Organisations &amp; Networks'!E20</f>
        <v>Ireland – national; physical centres across Ireland</v>
      </c>
      <c r="L187" s="32" t="str">
        <f>'Organisations &amp; Networks'!P20</f>
        <v>No</v>
      </c>
      <c r="M187" s="32" t="str">
        <f>'Organisations &amp; Networks'!Q20</f>
        <v>Yes</v>
      </c>
      <c r="N187" s="32" t="str">
        <f>'Organisations &amp; Networks'!R20</f>
        <v>No</v>
      </c>
      <c r="O187" s="32" t="str">
        <f>'Organisations &amp; Networks'!S20</f>
        <v>No</v>
      </c>
      <c r="P187" s="32" t="s">
        <v>37</v>
      </c>
      <c r="Q187" s="32" t="s">
        <v>1216</v>
      </c>
      <c r="R187" s="32" t="str">
        <f>'Organisations &amp; Networks'!G20</f>
        <v>Adjacent</v>
      </c>
      <c r="S187" s="32" t="str">
        <f>'Organisations &amp; Networks'!H20</f>
        <v>No</v>
      </c>
      <c r="T187" s="32" t="str">
        <f t="shared" si="34"/>
        <v>Yes</v>
      </c>
      <c r="U187" s="32" t="str">
        <f>'Organisations &amp; Networks'!K20</f>
        <v>Primary Curriculum; Teacher CPD / Professional Learning; Non-formal / Informal Education</v>
      </c>
      <c r="V187" s="32" t="str">
        <f>'Organisations &amp; Networks'!M20</f>
        <v>No</v>
      </c>
      <c r="W187" s="32" t="str">
        <f t="shared" si="44"/>
        <v>Not applicable</v>
      </c>
      <c r="X187" s="32" t="str">
        <f>'Organisations &amp; Networks'!W20</f>
        <v>Active</v>
      </c>
      <c r="Y187" s="32" t="str">
        <f>'Organisations &amp; Networks'!V20</f>
        <v>Official website verified</v>
      </c>
      <c r="Z187" s="32" t="str">
        <f>'Organisations &amp; Networks'!U20</f>
        <v>Official Website</v>
      </c>
      <c r="AA187" s="32" t="s">
        <v>1614</v>
      </c>
      <c r="AB187" s="32" t="s">
        <v>1630</v>
      </c>
      <c r="AC187" s="32" t="s">
        <v>1113</v>
      </c>
      <c r="AD187" s="33">
        <f>'Organisations &amp; Networks'!X20</f>
        <v>46232</v>
      </c>
      <c r="AE187" s="32" t="str">
        <f t="shared" si="35"/>
        <v>Yes</v>
      </c>
      <c r="AF187" s="32" t="str">
        <f t="shared" si="36"/>
        <v>Yes</v>
      </c>
      <c r="AG187" s="32" t="str">
        <f t="shared" si="37"/>
        <v>Not applicable</v>
      </c>
      <c r="AH187" s="32" t="str">
        <f t="shared" si="38"/>
        <v>Not applicable</v>
      </c>
      <c r="AI187" s="32" t="str">
        <f t="shared" si="39"/>
        <v>No</v>
      </c>
      <c r="AJ187" s="32" t="str">
        <f t="shared" si="40"/>
        <v>Yes</v>
      </c>
      <c r="AK187" s="32" t="str">
        <f t="shared" si="41"/>
        <v>No</v>
      </c>
      <c r="AL187" s="32" t="str">
        <f t="shared" si="42"/>
        <v>No</v>
      </c>
      <c r="AM187" s="32" t="str">
        <f t="shared" si="43"/>
        <v>No</v>
      </c>
      <c r="AN187" s="32" t="s">
        <v>1905</v>
      </c>
      <c r="AO187" s="11"/>
      <c r="AP187" s="25"/>
      <c r="AQ187" s="25"/>
      <c r="AR187" s="11"/>
      <c r="AS187" s="11"/>
      <c r="AT187" s="11"/>
      <c r="AU187" s="11"/>
      <c r="AV187" s="11"/>
      <c r="AW187" s="11"/>
      <c r="AX187" s="11"/>
      <c r="AY187" s="11"/>
    </row>
    <row r="188" spans="1:51" s="10" customFormat="1" ht="63" customHeight="1" x14ac:dyDescent="0.2">
      <c r="A188" s="6"/>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26"/>
      <c r="AE188" s="1"/>
      <c r="AF188" s="1"/>
      <c r="AG188" s="1"/>
      <c r="AH188" s="1"/>
      <c r="AI188" s="1"/>
      <c r="AJ188" s="1"/>
      <c r="AK188" s="1"/>
      <c r="AL188" s="1"/>
      <c r="AM188" s="1"/>
      <c r="AN188" s="1"/>
      <c r="AO188" s="11"/>
      <c r="AP188" s="11"/>
      <c r="AQ188" s="11"/>
      <c r="AR188" s="11"/>
      <c r="AS188" s="11"/>
      <c r="AT188" s="11"/>
      <c r="AU188" s="11"/>
      <c r="AV188" s="11"/>
      <c r="AW188" s="11"/>
      <c r="AX188" s="11"/>
      <c r="AY188" s="11"/>
    </row>
    <row r="189" spans="1:51" x14ac:dyDescent="0.2">
      <c r="A189" s="6"/>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26"/>
      <c r="AE189" s="1"/>
      <c r="AF189" s="1"/>
      <c r="AG189" s="1"/>
      <c r="AH189" s="1"/>
      <c r="AI189" s="1"/>
      <c r="AJ189" s="1"/>
      <c r="AK189" s="1"/>
      <c r="AL189" s="1"/>
      <c r="AM189" s="1"/>
      <c r="AN189" s="1"/>
      <c r="AO189" s="1"/>
      <c r="AP189" s="1"/>
      <c r="AQ189" s="1"/>
      <c r="AR189" s="1"/>
      <c r="AS189" s="1"/>
      <c r="AT189" s="1"/>
      <c r="AU189" s="1"/>
      <c r="AV189" s="1"/>
      <c r="AW189" s="1"/>
      <c r="AX189" s="1"/>
      <c r="AY189" s="1"/>
    </row>
    <row r="190" spans="1:51" x14ac:dyDescent="0.2">
      <c r="A190" s="6"/>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26"/>
      <c r="AE190" s="1"/>
      <c r="AF190" s="1"/>
      <c r="AG190" s="1"/>
      <c r="AH190" s="1"/>
      <c r="AI190" s="1"/>
      <c r="AJ190" s="1"/>
      <c r="AK190" s="1"/>
      <c r="AL190" s="1"/>
      <c r="AM190" s="1"/>
      <c r="AN190" s="1"/>
      <c r="AO190" s="1"/>
      <c r="AP190" s="1"/>
      <c r="AQ190" s="1"/>
      <c r="AR190" s="1"/>
      <c r="AS190" s="1"/>
      <c r="AT190" s="1"/>
      <c r="AU190" s="1"/>
      <c r="AV190" s="1"/>
      <c r="AW190" s="1"/>
      <c r="AX190" s="1"/>
      <c r="AY190" s="1"/>
    </row>
    <row r="191" spans="1:51" x14ac:dyDescent="0.2">
      <c r="A191" s="6"/>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26"/>
      <c r="AE191" s="1"/>
      <c r="AF191" s="1"/>
      <c r="AG191" s="1"/>
      <c r="AH191" s="1"/>
      <c r="AI191" s="1"/>
      <c r="AJ191" s="1"/>
      <c r="AK191" s="1"/>
      <c r="AL191" s="1"/>
      <c r="AM191" s="1"/>
      <c r="AN191" s="1"/>
      <c r="AO191" s="1"/>
      <c r="AP191" s="1"/>
      <c r="AQ191" s="1"/>
      <c r="AR191" s="1"/>
      <c r="AS191" s="1"/>
      <c r="AT191" s="1"/>
      <c r="AU191" s="1"/>
      <c r="AV191" s="1"/>
      <c r="AW191" s="1"/>
      <c r="AX191" s="1"/>
      <c r="AY191" s="1"/>
    </row>
    <row r="192" spans="1:51" x14ac:dyDescent="0.2">
      <c r="AO192" s="1"/>
      <c r="AP192" s="1"/>
      <c r="AQ192" s="1"/>
      <c r="AR192" s="1"/>
      <c r="AS192" s="1"/>
      <c r="AT192" s="1"/>
      <c r="AU192" s="1"/>
      <c r="AV192" s="1"/>
      <c r="AW192" s="1"/>
      <c r="AX192" s="1"/>
      <c r="AY192" s="1"/>
    </row>
  </sheetData>
  <conditionalFormatting sqref="G2:G187">
    <cfRule type="expression" dxfId="42" priority="34">
      <formula>$G2="Core"</formula>
    </cfRule>
    <cfRule type="expression" dxfId="41" priority="33">
      <formula>$G2="Contextual"</formula>
    </cfRule>
    <cfRule type="expression" dxfId="40" priority="32">
      <formula>$G2="Exclude"</formula>
    </cfRule>
  </conditionalFormatting>
  <conditionalFormatting sqref="H2:H187">
    <cfRule type="expression" dxfId="39" priority="31">
      <formula>$H2="Standalone"</formula>
    </cfRule>
    <cfRule type="expression" dxfId="38" priority="30">
      <formula>$H2="Parent collection"</formula>
    </cfRule>
    <cfRule type="expression" dxfId="37" priority="29">
      <formula>$H2="Component resource"</formula>
    </cfRule>
  </conditionalFormatting>
  <conditionalFormatting sqref="I2:I187">
    <cfRule type="expression" dxfId="36" priority="28">
      <formula>$I2="Primary purpose"</formula>
    </cfRule>
    <cfRule type="expression" dxfId="35" priority="27">
      <formula>$I2="Significant component"</formula>
    </cfRule>
    <cfRule type="expression" dxfId="34" priority="26">
      <formula>$I2="Incidental"</formula>
    </cfRule>
  </conditionalFormatting>
  <conditionalFormatting sqref="L2:L187">
    <cfRule type="expression" dxfId="33" priority="25">
      <formula>$L2="Yes"</formula>
    </cfRule>
    <cfRule type="expression" dxfId="32" priority="24">
      <formula>$L2="No"</formula>
    </cfRule>
  </conditionalFormatting>
  <conditionalFormatting sqref="M2:M187">
    <cfRule type="expression" dxfId="31" priority="23">
      <formula>$M2="Yes"</formula>
    </cfRule>
    <cfRule type="expression" dxfId="30" priority="22">
      <formula>$M2="No"</formula>
    </cfRule>
  </conditionalFormatting>
  <conditionalFormatting sqref="N2:N187">
    <cfRule type="expression" dxfId="29" priority="21" stopIfTrue="1">
      <formula>$N2="Yes"</formula>
    </cfRule>
    <cfRule type="expression" dxfId="28" priority="20" stopIfTrue="1">
      <formula>$N2="No"</formula>
    </cfRule>
  </conditionalFormatting>
  <conditionalFormatting sqref="O2:O187">
    <cfRule type="expression" dxfId="27" priority="18">
      <formula>$O2="No"</formula>
    </cfRule>
    <cfRule type="expression" dxfId="26" priority="19">
      <formula>$O2="Yes"</formula>
    </cfRule>
  </conditionalFormatting>
  <conditionalFormatting sqref="P2:P187">
    <cfRule type="expression" dxfId="25" priority="17">
      <formula>$P2="Yes"</formula>
    </cfRule>
    <cfRule type="expression" dxfId="24" priority="16">
      <formula>$P2="No"</formula>
    </cfRule>
  </conditionalFormatting>
  <conditionalFormatting sqref="Q2:Q187">
    <cfRule type="expression" dxfId="23" priority="15">
      <formula>$Q2="ITE"</formula>
    </cfRule>
    <cfRule type="expression" dxfId="22" priority="14">
      <formula>$Q2="CPD"</formula>
    </cfRule>
    <cfRule type="expression" dxfId="21" priority="13">
      <formula>$Q2="Both"</formula>
    </cfRule>
    <cfRule type="expression" dxfId="20" priority="12">
      <formula>$Q2="Neither"</formula>
    </cfRule>
  </conditionalFormatting>
  <conditionalFormatting sqref="R2:R187">
    <cfRule type="expression" dxfId="19" priority="11">
      <formula>$R2="Explicit"</formula>
    </cfRule>
    <cfRule type="expression" dxfId="18" priority="10">
      <formula>$R2="Implicit"</formula>
    </cfRule>
    <cfRule type="expression" dxfId="17" priority="9">
      <formula>$R2="Adjacent"</formula>
    </cfRule>
    <cfRule type="expression" dxfId="16" priority="8">
      <formula>$R2="Unknown"</formula>
    </cfRule>
  </conditionalFormatting>
  <conditionalFormatting sqref="S2:S187">
    <cfRule type="expression" dxfId="15" priority="7">
      <formula>$S2="Yes"</formula>
    </cfRule>
    <cfRule type="expression" dxfId="14" priority="6">
      <formula>$S2="No"</formula>
    </cfRule>
  </conditionalFormatting>
  <conditionalFormatting sqref="T2:T187">
    <cfRule type="expression" dxfId="13" priority="5">
      <formula>$T2="Yes"</formula>
    </cfRule>
    <cfRule type="expression" dxfId="12" priority="4">
      <formula>$T2="No"</formula>
    </cfRule>
  </conditionalFormatting>
  <conditionalFormatting sqref="AE2:AM187">
    <cfRule type="expression" dxfId="11" priority="3">
      <formula>AE2="Yes"</formula>
    </cfRule>
    <cfRule type="expression" dxfId="10" priority="2">
      <formula>AE2="No"</formula>
    </cfRule>
    <cfRule type="expression" dxfId="9" priority="1">
      <formula>AE2="Not applicable"</formula>
    </cfRule>
  </conditionalFormatting>
  <dataValidations count="18">
    <dataValidation type="list" allowBlank="1" showInputMessage="1" showErrorMessage="1" sqref="J1 J188:J1048576" xr:uid="{2126A226-4D59-1148-909A-7DF4E09028FC}">
      <formula1>$J$2:$J$187</formula1>
    </dataValidation>
    <dataValidation type="list" allowBlank="1" showInputMessage="1" showErrorMessage="1" sqref="F188:F1048576 F1" xr:uid="{13494457-61B2-1E48-BCB2-5A5D0231205F}">
      <formula1>"Higher Education, Government/Public Agency, NGO/Non-profit, School/Teacher Network, Research Centre, Industry/Company, Community, Social Enterprise, Multi-partner Consortium, Other"</formula1>
    </dataValidation>
    <dataValidation type="list" allowBlank="1" showInputMessage="1" showErrorMessage="1" sqref="AA1:AA1048576" xr:uid="{F64128E2-4698-D04A-A6BA-3F85085754A1}">
      <formula1>$AA$2:$AA$187</formula1>
    </dataValidation>
    <dataValidation type="list" allowBlank="1" showInputMessage="1" showErrorMessage="1" sqref="AB1:AB1048576" xr:uid="{8A678E2F-67F3-CA49-ADF6-7ED9076E1F9E}">
      <formula1>"Official Website, Government Publication, Provider Communication, MS Forms Submission, Desk Research, Research Publication"</formula1>
    </dataValidation>
    <dataValidation type="list" allowBlank="1" showInputMessage="1" showErrorMessage="1" sqref="W2:W187" xr:uid="{9042035F-F5EB-D947-B8B7-964B8C241C88}">
      <formula1>ModeDelivery_List</formula1>
    </dataValidation>
    <dataValidation type="list" allowBlank="1" showInputMessage="1" showErrorMessage="1" sqref="C2:C187" xr:uid="{498AD628-FEC5-974D-AEA2-9CA1E81D247E}">
      <formula1>"Course/Programme,Resource/Toolkit,Project/Initiative,Organisation/Network"</formula1>
    </dataValidation>
    <dataValidation type="list" allowBlank="1" showInputMessage="1" showErrorMessage="1" sqref="F2:F187" xr:uid="{AC25D0A3-F962-8B4D-8E2F-7E2703EAC337}">
      <formula1>"Higher Education,Government/Public Agency,NGO/Non-profit,School/Teacher Network,Research Centre,Industry/Company,Community/Social Enterprise,Multi-partner Consortium,Other"</formula1>
    </dataValidation>
    <dataValidation type="list" allowBlank="1" showInputMessage="1" showErrorMessage="1" sqref="G2:G187" xr:uid="{DE42CBE1-497A-F349-9959-7EDD032642D3}">
      <formula1>"Core,Contextual,Exclude"</formula1>
    </dataValidation>
    <dataValidation type="list" allowBlank="1" showInputMessage="1" showErrorMessage="1" sqref="H2:H187" xr:uid="{B2B62520-9A92-4543-899F-7C0D384CC065}">
      <formula1>"Standalone,Parent collection,Component resource"</formula1>
    </dataValidation>
    <dataValidation type="list" allowBlank="1" showInputMessage="1" showErrorMessage="1" sqref="I2:I187" xr:uid="{7ADF3DD1-FE26-A644-B151-7121EDB59635}">
      <formula1>"Primary purpose,Significant component,Incidental"</formula1>
    </dataValidation>
    <dataValidation type="list" allowBlank="1" showInputMessage="1" showErrorMessage="1" sqref="J2:J187" xr:uid="{F555E020-A78F-154F-9F3C-9ABE845B30AD}">
      <formula1>"Local,County,Regional,National,All-island,European,International,Online,Unknown"</formula1>
    </dataValidation>
    <dataValidation type="list" allowBlank="1" showInputMessage="1" showErrorMessage="1" sqref="L2:P187 S2:T187" xr:uid="{4BE4C8FF-1A81-B44C-A7A5-EE43F5B85BFF}">
      <formula1>"Yes,No"</formula1>
    </dataValidation>
    <dataValidation type="list" allowBlank="1" showInputMessage="1" showErrorMessage="1" sqref="Q2:Q187" xr:uid="{A16A5F08-BE08-054B-A50E-4D239CF49646}">
      <formula1>"ITE,CPD,Both,Neither"</formula1>
    </dataValidation>
    <dataValidation type="list" allowBlank="1" showInputMessage="1" showErrorMessage="1" sqref="R2:R187" xr:uid="{9AE58977-8077-194C-A610-F4B0A9042C2A}">
      <formula1>"Explicit,Implicit,Adjacent,Unknown"</formula1>
    </dataValidation>
    <dataValidation type="list" allowBlank="1" showInputMessage="1" showErrorMessage="1" sqref="V2:V187" xr:uid="{5884BB6F-10C9-B845-BE96-03A9C89FEC2F}">
      <formula1>"Yes,No,Unknown"</formula1>
    </dataValidation>
    <dataValidation type="list" allowBlank="1" showInputMessage="1" showErrorMessage="1" sqref="X2:X187" xr:uid="{52F3F8B8-FC81-AF4A-90A3-4EDFFDCAE2AF}">
      <formula1>"Active,Seasonal,Planned,Completed,Historical,Transitioning,Unknown"</formula1>
    </dataValidation>
    <dataValidation type="list" allowBlank="1" showInputMessage="1" showErrorMessage="1" sqref="Y2:Y187" xr:uid="{D8D9A1B0-BBC5-4645-BDDE-8D674EA9D891}">
      <formula1>"Provider validated,Official website verified,Partially verified,Awaiting verification,Needs clarification"</formula1>
    </dataValidation>
    <dataValidation type="list" allowBlank="1" showInputMessage="1" showErrorMessage="1" sqref="Z2:Z187" xr:uid="{ADE74F70-3819-804A-A9D4-588EA144E1BF}">
      <formula1>"MS Forms,Email,Official Website,Desk Research,Provider Communication"</formula1>
    </dataValidation>
  </dataValidations>
  <pageMargins left="0.7" right="0.7" top="0.75" bottom="0.75" header="0.3" footer="0.3"/>
  <ignoredErrors>
    <ignoredError sqref="W2:W187" calculatedColumn="1"/>
    <ignoredError sqref="F1 AA1:AB1" listDataValidation="1"/>
  </ignoredErrors>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5F3C6-38A2-ED4B-AE66-F6FA140D7F2C}">
  <dimension ref="A1:C931"/>
  <sheetViews>
    <sheetView workbookViewId="0">
      <pane ySplit="1" topLeftCell="A2" activePane="bottomLeft" state="frozen"/>
      <selection pane="bottomLeft"/>
    </sheetView>
  </sheetViews>
  <sheetFormatPr baseColWidth="10" defaultRowHeight="15" x14ac:dyDescent="0.2"/>
  <cols>
    <col min="1" max="1" width="13.33203125" customWidth="1"/>
    <col min="2" max="2" width="30.33203125" customWidth="1"/>
    <col min="3" max="3" width="22.6640625" customWidth="1"/>
  </cols>
  <sheetData>
    <row r="1" spans="1:3" x14ac:dyDescent="0.2">
      <c r="A1" t="s">
        <v>1570</v>
      </c>
      <c r="B1" t="s">
        <v>1956</v>
      </c>
      <c r="C1" t="s">
        <v>2606</v>
      </c>
    </row>
    <row r="2" spans="1:3" x14ac:dyDescent="0.2">
      <c r="A2" t="s">
        <v>1607</v>
      </c>
      <c r="B2" t="s">
        <v>1580</v>
      </c>
      <c r="C2" t="s">
        <v>36</v>
      </c>
    </row>
    <row r="3" spans="1:3" x14ac:dyDescent="0.2">
      <c r="A3" t="s">
        <v>1607</v>
      </c>
      <c r="B3" t="s">
        <v>1581</v>
      </c>
      <c r="C3" t="s">
        <v>36</v>
      </c>
    </row>
    <row r="4" spans="1:3" x14ac:dyDescent="0.2">
      <c r="A4" t="s">
        <v>1607</v>
      </c>
      <c r="B4" t="s">
        <v>1582</v>
      </c>
      <c r="C4" t="s">
        <v>36</v>
      </c>
    </row>
    <row r="5" spans="1:3" x14ac:dyDescent="0.2">
      <c r="A5" t="s">
        <v>1607</v>
      </c>
      <c r="B5" t="s">
        <v>1583</v>
      </c>
      <c r="C5" t="s">
        <v>37</v>
      </c>
    </row>
    <row r="6" spans="1:3" x14ac:dyDescent="0.2">
      <c r="A6" t="s">
        <v>1607</v>
      </c>
      <c r="B6" t="s">
        <v>1584</v>
      </c>
      <c r="C6" t="s">
        <v>37</v>
      </c>
    </row>
    <row r="7" spans="1:3" x14ac:dyDescent="0.2">
      <c r="A7" t="s">
        <v>1616</v>
      </c>
      <c r="B7" t="s">
        <v>1580</v>
      </c>
      <c r="C7" t="s">
        <v>36</v>
      </c>
    </row>
    <row r="8" spans="1:3" x14ac:dyDescent="0.2">
      <c r="A8" t="s">
        <v>1616</v>
      </c>
      <c r="B8" t="s">
        <v>1581</v>
      </c>
      <c r="C8" t="s">
        <v>36</v>
      </c>
    </row>
    <row r="9" spans="1:3" x14ac:dyDescent="0.2">
      <c r="A9" t="s">
        <v>1616</v>
      </c>
      <c r="B9" t="s">
        <v>1582</v>
      </c>
      <c r="C9" t="s">
        <v>36</v>
      </c>
    </row>
    <row r="10" spans="1:3" x14ac:dyDescent="0.2">
      <c r="A10" t="s">
        <v>1616</v>
      </c>
      <c r="B10" t="s">
        <v>1583</v>
      </c>
      <c r="C10" t="s">
        <v>37</v>
      </c>
    </row>
    <row r="11" spans="1:3" x14ac:dyDescent="0.2">
      <c r="A11" t="s">
        <v>1616</v>
      </c>
      <c r="B11" t="s">
        <v>1584</v>
      </c>
      <c r="C11" t="s">
        <v>37</v>
      </c>
    </row>
    <row r="12" spans="1:3" x14ac:dyDescent="0.2">
      <c r="A12" t="s">
        <v>1618</v>
      </c>
      <c r="B12" t="s">
        <v>1580</v>
      </c>
      <c r="C12" t="s">
        <v>36</v>
      </c>
    </row>
    <row r="13" spans="1:3" x14ac:dyDescent="0.2">
      <c r="A13" t="s">
        <v>1618</v>
      </c>
      <c r="B13" t="s">
        <v>1581</v>
      </c>
      <c r="C13" t="s">
        <v>36</v>
      </c>
    </row>
    <row r="14" spans="1:3" x14ac:dyDescent="0.2">
      <c r="A14" t="s">
        <v>1618</v>
      </c>
      <c r="B14" t="s">
        <v>1582</v>
      </c>
      <c r="C14" t="s">
        <v>36</v>
      </c>
    </row>
    <row r="15" spans="1:3" x14ac:dyDescent="0.2">
      <c r="A15" t="s">
        <v>1618</v>
      </c>
      <c r="B15" t="s">
        <v>1583</v>
      </c>
      <c r="C15" t="s">
        <v>37</v>
      </c>
    </row>
    <row r="16" spans="1:3" x14ac:dyDescent="0.2">
      <c r="A16" t="s">
        <v>1618</v>
      </c>
      <c r="B16" t="s">
        <v>1584</v>
      </c>
      <c r="C16" t="s">
        <v>37</v>
      </c>
    </row>
    <row r="17" spans="1:3" x14ac:dyDescent="0.2">
      <c r="A17" t="s">
        <v>1620</v>
      </c>
      <c r="B17" t="s">
        <v>1580</v>
      </c>
      <c r="C17" t="s">
        <v>36</v>
      </c>
    </row>
    <row r="18" spans="1:3" x14ac:dyDescent="0.2">
      <c r="A18" t="s">
        <v>1620</v>
      </c>
      <c r="B18" t="s">
        <v>1581</v>
      </c>
      <c r="C18" t="s">
        <v>37</v>
      </c>
    </row>
    <row r="19" spans="1:3" x14ac:dyDescent="0.2">
      <c r="A19" t="s">
        <v>1620</v>
      </c>
      <c r="B19" t="s">
        <v>1582</v>
      </c>
      <c r="C19" t="s">
        <v>36</v>
      </c>
    </row>
    <row r="20" spans="1:3" x14ac:dyDescent="0.2">
      <c r="A20" t="s">
        <v>1620</v>
      </c>
      <c r="B20" t="s">
        <v>1583</v>
      </c>
      <c r="C20" t="s">
        <v>36</v>
      </c>
    </row>
    <row r="21" spans="1:3" x14ac:dyDescent="0.2">
      <c r="A21" t="s">
        <v>1620</v>
      </c>
      <c r="B21" t="s">
        <v>1584</v>
      </c>
      <c r="C21" t="s">
        <v>37</v>
      </c>
    </row>
    <row r="22" spans="1:3" x14ac:dyDescent="0.2">
      <c r="A22" t="s">
        <v>1622</v>
      </c>
      <c r="B22" t="s">
        <v>1580</v>
      </c>
      <c r="C22" t="s">
        <v>36</v>
      </c>
    </row>
    <row r="23" spans="1:3" x14ac:dyDescent="0.2">
      <c r="A23" t="s">
        <v>1622</v>
      </c>
      <c r="B23" t="s">
        <v>1581</v>
      </c>
      <c r="C23" t="s">
        <v>37</v>
      </c>
    </row>
    <row r="24" spans="1:3" x14ac:dyDescent="0.2">
      <c r="A24" t="s">
        <v>1622</v>
      </c>
      <c r="B24" t="s">
        <v>1582</v>
      </c>
      <c r="C24" t="s">
        <v>36</v>
      </c>
    </row>
    <row r="25" spans="1:3" x14ac:dyDescent="0.2">
      <c r="A25" t="s">
        <v>1622</v>
      </c>
      <c r="B25" t="s">
        <v>1583</v>
      </c>
      <c r="C25" t="s">
        <v>36</v>
      </c>
    </row>
    <row r="26" spans="1:3" x14ac:dyDescent="0.2">
      <c r="A26" t="s">
        <v>1622</v>
      </c>
      <c r="B26" t="s">
        <v>1584</v>
      </c>
      <c r="C26" t="s">
        <v>37</v>
      </c>
    </row>
    <row r="27" spans="1:3" x14ac:dyDescent="0.2">
      <c r="A27" t="s">
        <v>1624</v>
      </c>
      <c r="B27" t="s">
        <v>1580</v>
      </c>
      <c r="C27" t="s">
        <v>36</v>
      </c>
    </row>
    <row r="28" spans="1:3" x14ac:dyDescent="0.2">
      <c r="A28" t="s">
        <v>1624</v>
      </c>
      <c r="B28" t="s">
        <v>1581</v>
      </c>
      <c r="C28" t="s">
        <v>37</v>
      </c>
    </row>
    <row r="29" spans="1:3" x14ac:dyDescent="0.2">
      <c r="A29" t="s">
        <v>1624</v>
      </c>
      <c r="B29" t="s">
        <v>1582</v>
      </c>
      <c r="C29" t="s">
        <v>37</v>
      </c>
    </row>
    <row r="30" spans="1:3" x14ac:dyDescent="0.2">
      <c r="A30" t="s">
        <v>1624</v>
      </c>
      <c r="B30" t="s">
        <v>1583</v>
      </c>
      <c r="C30" t="s">
        <v>36</v>
      </c>
    </row>
    <row r="31" spans="1:3" x14ac:dyDescent="0.2">
      <c r="A31" t="s">
        <v>1624</v>
      </c>
      <c r="B31" t="s">
        <v>1584</v>
      </c>
      <c r="C31" t="s">
        <v>37</v>
      </c>
    </row>
    <row r="32" spans="1:3" x14ac:dyDescent="0.2">
      <c r="A32" t="s">
        <v>1625</v>
      </c>
      <c r="B32" t="s">
        <v>1580</v>
      </c>
      <c r="C32" t="s">
        <v>36</v>
      </c>
    </row>
    <row r="33" spans="1:3" x14ac:dyDescent="0.2">
      <c r="A33" t="s">
        <v>1625</v>
      </c>
      <c r="B33" t="s">
        <v>1581</v>
      </c>
      <c r="C33" t="s">
        <v>37</v>
      </c>
    </row>
    <row r="34" spans="1:3" x14ac:dyDescent="0.2">
      <c r="A34" t="s">
        <v>1625</v>
      </c>
      <c r="B34" t="s">
        <v>1582</v>
      </c>
      <c r="C34" t="s">
        <v>36</v>
      </c>
    </row>
    <row r="35" spans="1:3" x14ac:dyDescent="0.2">
      <c r="A35" t="s">
        <v>1625</v>
      </c>
      <c r="B35" t="s">
        <v>1583</v>
      </c>
      <c r="C35" t="s">
        <v>36</v>
      </c>
    </row>
    <row r="36" spans="1:3" x14ac:dyDescent="0.2">
      <c r="A36" t="s">
        <v>1625</v>
      </c>
      <c r="B36" t="s">
        <v>1584</v>
      </c>
      <c r="C36" t="s">
        <v>37</v>
      </c>
    </row>
    <row r="37" spans="1:3" x14ac:dyDescent="0.2">
      <c r="A37" t="s">
        <v>1628</v>
      </c>
      <c r="B37" t="s">
        <v>1580</v>
      </c>
      <c r="C37" t="s">
        <v>36</v>
      </c>
    </row>
    <row r="38" spans="1:3" x14ac:dyDescent="0.2">
      <c r="A38" t="s">
        <v>1628</v>
      </c>
      <c r="B38" t="s">
        <v>1581</v>
      </c>
      <c r="C38" t="s">
        <v>37</v>
      </c>
    </row>
    <row r="39" spans="1:3" x14ac:dyDescent="0.2">
      <c r="A39" t="s">
        <v>1628</v>
      </c>
      <c r="B39" t="s">
        <v>1582</v>
      </c>
      <c r="C39" t="s">
        <v>36</v>
      </c>
    </row>
    <row r="40" spans="1:3" x14ac:dyDescent="0.2">
      <c r="A40" t="s">
        <v>1628</v>
      </c>
      <c r="B40" t="s">
        <v>1583</v>
      </c>
      <c r="C40" t="s">
        <v>36</v>
      </c>
    </row>
    <row r="41" spans="1:3" x14ac:dyDescent="0.2">
      <c r="A41" t="s">
        <v>1628</v>
      </c>
      <c r="B41" t="s">
        <v>1584</v>
      </c>
      <c r="C41" t="s">
        <v>37</v>
      </c>
    </row>
    <row r="42" spans="1:3" x14ac:dyDescent="0.2">
      <c r="A42" t="s">
        <v>1631</v>
      </c>
      <c r="B42" t="s">
        <v>1580</v>
      </c>
      <c r="C42" t="s">
        <v>36</v>
      </c>
    </row>
    <row r="43" spans="1:3" x14ac:dyDescent="0.2">
      <c r="A43" t="s">
        <v>1631</v>
      </c>
      <c r="B43" t="s">
        <v>1581</v>
      </c>
      <c r="C43" t="s">
        <v>37</v>
      </c>
    </row>
    <row r="44" spans="1:3" x14ac:dyDescent="0.2">
      <c r="A44" t="s">
        <v>1631</v>
      </c>
      <c r="B44" t="s">
        <v>1582</v>
      </c>
      <c r="C44" t="s">
        <v>36</v>
      </c>
    </row>
    <row r="45" spans="1:3" x14ac:dyDescent="0.2">
      <c r="A45" t="s">
        <v>1631</v>
      </c>
      <c r="B45" t="s">
        <v>1583</v>
      </c>
      <c r="C45" t="s">
        <v>36</v>
      </c>
    </row>
    <row r="46" spans="1:3" x14ac:dyDescent="0.2">
      <c r="A46" t="s">
        <v>1631</v>
      </c>
      <c r="B46" t="s">
        <v>1584</v>
      </c>
      <c r="C46" t="s">
        <v>37</v>
      </c>
    </row>
    <row r="47" spans="1:3" x14ac:dyDescent="0.2">
      <c r="A47" t="s">
        <v>1632</v>
      </c>
      <c r="B47" t="s">
        <v>1580</v>
      </c>
      <c r="C47" t="s">
        <v>36</v>
      </c>
    </row>
    <row r="48" spans="1:3" x14ac:dyDescent="0.2">
      <c r="A48" t="s">
        <v>1632</v>
      </c>
      <c r="B48" t="s">
        <v>1581</v>
      </c>
      <c r="C48" t="s">
        <v>37</v>
      </c>
    </row>
    <row r="49" spans="1:3" x14ac:dyDescent="0.2">
      <c r="A49" t="s">
        <v>1632</v>
      </c>
      <c r="B49" t="s">
        <v>1582</v>
      </c>
      <c r="C49" t="s">
        <v>36</v>
      </c>
    </row>
    <row r="50" spans="1:3" x14ac:dyDescent="0.2">
      <c r="A50" t="s">
        <v>1632</v>
      </c>
      <c r="B50" t="s">
        <v>1583</v>
      </c>
      <c r="C50" t="s">
        <v>36</v>
      </c>
    </row>
    <row r="51" spans="1:3" x14ac:dyDescent="0.2">
      <c r="A51" t="s">
        <v>1632</v>
      </c>
      <c r="B51" t="s">
        <v>1584</v>
      </c>
      <c r="C51" t="s">
        <v>37</v>
      </c>
    </row>
    <row r="52" spans="1:3" x14ac:dyDescent="0.2">
      <c r="A52" t="s">
        <v>1633</v>
      </c>
      <c r="B52" t="s">
        <v>1580</v>
      </c>
      <c r="C52" t="s">
        <v>36</v>
      </c>
    </row>
    <row r="53" spans="1:3" x14ac:dyDescent="0.2">
      <c r="A53" t="s">
        <v>1633</v>
      </c>
      <c r="B53" t="s">
        <v>1581</v>
      </c>
      <c r="C53" t="s">
        <v>37</v>
      </c>
    </row>
    <row r="54" spans="1:3" x14ac:dyDescent="0.2">
      <c r="A54" t="s">
        <v>1633</v>
      </c>
      <c r="B54" t="s">
        <v>1582</v>
      </c>
      <c r="C54" t="s">
        <v>36</v>
      </c>
    </row>
    <row r="55" spans="1:3" x14ac:dyDescent="0.2">
      <c r="A55" t="s">
        <v>1633</v>
      </c>
      <c r="B55" t="s">
        <v>1583</v>
      </c>
      <c r="C55" t="s">
        <v>36</v>
      </c>
    </row>
    <row r="56" spans="1:3" x14ac:dyDescent="0.2">
      <c r="A56" t="s">
        <v>1633</v>
      </c>
      <c r="B56" t="s">
        <v>1584</v>
      </c>
      <c r="C56" t="s">
        <v>37</v>
      </c>
    </row>
    <row r="57" spans="1:3" x14ac:dyDescent="0.2">
      <c r="A57" t="s">
        <v>1635</v>
      </c>
      <c r="B57" t="s">
        <v>1580</v>
      </c>
      <c r="C57" t="s">
        <v>36</v>
      </c>
    </row>
    <row r="58" spans="1:3" x14ac:dyDescent="0.2">
      <c r="A58" t="s">
        <v>1635</v>
      </c>
      <c r="B58" t="s">
        <v>1581</v>
      </c>
      <c r="C58" t="s">
        <v>37</v>
      </c>
    </row>
    <row r="59" spans="1:3" x14ac:dyDescent="0.2">
      <c r="A59" t="s">
        <v>1635</v>
      </c>
      <c r="B59" t="s">
        <v>1582</v>
      </c>
      <c r="C59" t="s">
        <v>37</v>
      </c>
    </row>
    <row r="60" spans="1:3" x14ac:dyDescent="0.2">
      <c r="A60" t="s">
        <v>1635</v>
      </c>
      <c r="B60" t="s">
        <v>1583</v>
      </c>
      <c r="C60" t="s">
        <v>37</v>
      </c>
    </row>
    <row r="61" spans="1:3" x14ac:dyDescent="0.2">
      <c r="A61" t="s">
        <v>1635</v>
      </c>
      <c r="B61" t="s">
        <v>1584</v>
      </c>
      <c r="C61" t="s">
        <v>37</v>
      </c>
    </row>
    <row r="62" spans="1:3" x14ac:dyDescent="0.2">
      <c r="A62" t="s">
        <v>1638</v>
      </c>
      <c r="B62" t="s">
        <v>1580</v>
      </c>
      <c r="C62" t="s">
        <v>36</v>
      </c>
    </row>
    <row r="63" spans="1:3" x14ac:dyDescent="0.2">
      <c r="A63" t="s">
        <v>1638</v>
      </c>
      <c r="B63" t="s">
        <v>1581</v>
      </c>
      <c r="C63" t="s">
        <v>36</v>
      </c>
    </row>
    <row r="64" spans="1:3" x14ac:dyDescent="0.2">
      <c r="A64" t="s">
        <v>1638</v>
      </c>
      <c r="B64" t="s">
        <v>1582</v>
      </c>
      <c r="C64" t="s">
        <v>37</v>
      </c>
    </row>
    <row r="65" spans="1:3" x14ac:dyDescent="0.2">
      <c r="A65" t="s">
        <v>1638</v>
      </c>
      <c r="B65" t="s">
        <v>1583</v>
      </c>
      <c r="C65" t="s">
        <v>36</v>
      </c>
    </row>
    <row r="66" spans="1:3" x14ac:dyDescent="0.2">
      <c r="A66" t="s">
        <v>1638</v>
      </c>
      <c r="B66" t="s">
        <v>1584</v>
      </c>
      <c r="C66" t="s">
        <v>37</v>
      </c>
    </row>
    <row r="67" spans="1:3" x14ac:dyDescent="0.2">
      <c r="A67" t="s">
        <v>1640</v>
      </c>
      <c r="B67" t="s">
        <v>1580</v>
      </c>
      <c r="C67" t="s">
        <v>36</v>
      </c>
    </row>
    <row r="68" spans="1:3" x14ac:dyDescent="0.2">
      <c r="A68" t="s">
        <v>1640</v>
      </c>
      <c r="B68" t="s">
        <v>1581</v>
      </c>
      <c r="C68" t="s">
        <v>36</v>
      </c>
    </row>
    <row r="69" spans="1:3" x14ac:dyDescent="0.2">
      <c r="A69" t="s">
        <v>1640</v>
      </c>
      <c r="B69" t="s">
        <v>1582</v>
      </c>
      <c r="C69" t="s">
        <v>37</v>
      </c>
    </row>
    <row r="70" spans="1:3" x14ac:dyDescent="0.2">
      <c r="A70" t="s">
        <v>1640</v>
      </c>
      <c r="B70" t="s">
        <v>1583</v>
      </c>
      <c r="C70" t="s">
        <v>36</v>
      </c>
    </row>
    <row r="71" spans="1:3" x14ac:dyDescent="0.2">
      <c r="A71" t="s">
        <v>1640</v>
      </c>
      <c r="B71" t="s">
        <v>1584</v>
      </c>
      <c r="C71" t="s">
        <v>36</v>
      </c>
    </row>
    <row r="72" spans="1:3" x14ac:dyDescent="0.2">
      <c r="A72" t="s">
        <v>1641</v>
      </c>
      <c r="B72" t="s">
        <v>1580</v>
      </c>
      <c r="C72" t="s">
        <v>36</v>
      </c>
    </row>
    <row r="73" spans="1:3" x14ac:dyDescent="0.2">
      <c r="A73" t="s">
        <v>1641</v>
      </c>
      <c r="B73" t="s">
        <v>1581</v>
      </c>
      <c r="C73" t="s">
        <v>36</v>
      </c>
    </row>
    <row r="74" spans="1:3" x14ac:dyDescent="0.2">
      <c r="A74" t="s">
        <v>1641</v>
      </c>
      <c r="B74" t="s">
        <v>1582</v>
      </c>
      <c r="C74" t="s">
        <v>37</v>
      </c>
    </row>
    <row r="75" spans="1:3" x14ac:dyDescent="0.2">
      <c r="A75" t="s">
        <v>1641</v>
      </c>
      <c r="B75" t="s">
        <v>1583</v>
      </c>
      <c r="C75" t="s">
        <v>36</v>
      </c>
    </row>
    <row r="76" spans="1:3" x14ac:dyDescent="0.2">
      <c r="A76" t="s">
        <v>1641</v>
      </c>
      <c r="B76" t="s">
        <v>1584</v>
      </c>
      <c r="C76" t="s">
        <v>36</v>
      </c>
    </row>
    <row r="77" spans="1:3" x14ac:dyDescent="0.2">
      <c r="A77" t="s">
        <v>1642</v>
      </c>
      <c r="B77" t="s">
        <v>1580</v>
      </c>
      <c r="C77" t="s">
        <v>36</v>
      </c>
    </row>
    <row r="78" spans="1:3" x14ac:dyDescent="0.2">
      <c r="A78" t="s">
        <v>1642</v>
      </c>
      <c r="B78" t="s">
        <v>1581</v>
      </c>
      <c r="C78" t="s">
        <v>37</v>
      </c>
    </row>
    <row r="79" spans="1:3" x14ac:dyDescent="0.2">
      <c r="A79" t="s">
        <v>1642</v>
      </c>
      <c r="B79" t="s">
        <v>1582</v>
      </c>
      <c r="C79" t="s">
        <v>37</v>
      </c>
    </row>
    <row r="80" spans="1:3" x14ac:dyDescent="0.2">
      <c r="A80" t="s">
        <v>1642</v>
      </c>
      <c r="B80" t="s">
        <v>1583</v>
      </c>
      <c r="C80" t="s">
        <v>36</v>
      </c>
    </row>
    <row r="81" spans="1:3" x14ac:dyDescent="0.2">
      <c r="A81" t="s">
        <v>1642</v>
      </c>
      <c r="B81" t="s">
        <v>1584</v>
      </c>
      <c r="C81" t="s">
        <v>37</v>
      </c>
    </row>
    <row r="82" spans="1:3" x14ac:dyDescent="0.2">
      <c r="A82" t="s">
        <v>1643</v>
      </c>
      <c r="B82" t="s">
        <v>1580</v>
      </c>
      <c r="C82" t="s">
        <v>36</v>
      </c>
    </row>
    <row r="83" spans="1:3" x14ac:dyDescent="0.2">
      <c r="A83" t="s">
        <v>1643</v>
      </c>
      <c r="B83" t="s">
        <v>1581</v>
      </c>
      <c r="C83" t="s">
        <v>36</v>
      </c>
    </row>
    <row r="84" spans="1:3" x14ac:dyDescent="0.2">
      <c r="A84" t="s">
        <v>1643</v>
      </c>
      <c r="B84" t="s">
        <v>1582</v>
      </c>
      <c r="C84" t="s">
        <v>37</v>
      </c>
    </row>
    <row r="85" spans="1:3" x14ac:dyDescent="0.2">
      <c r="A85" t="s">
        <v>1643</v>
      </c>
      <c r="B85" t="s">
        <v>1583</v>
      </c>
      <c r="C85" t="s">
        <v>36</v>
      </c>
    </row>
    <row r="86" spans="1:3" x14ac:dyDescent="0.2">
      <c r="A86" t="s">
        <v>1643</v>
      </c>
      <c r="B86" t="s">
        <v>1584</v>
      </c>
      <c r="C86" t="s">
        <v>36</v>
      </c>
    </row>
    <row r="87" spans="1:3" x14ac:dyDescent="0.2">
      <c r="A87" t="s">
        <v>1644</v>
      </c>
      <c r="B87" t="s">
        <v>1580</v>
      </c>
      <c r="C87" t="s">
        <v>36</v>
      </c>
    </row>
    <row r="88" spans="1:3" x14ac:dyDescent="0.2">
      <c r="A88" t="s">
        <v>1644</v>
      </c>
      <c r="B88" t="s">
        <v>1581</v>
      </c>
      <c r="C88" t="s">
        <v>36</v>
      </c>
    </row>
    <row r="89" spans="1:3" x14ac:dyDescent="0.2">
      <c r="A89" t="s">
        <v>1644</v>
      </c>
      <c r="B89" t="s">
        <v>1582</v>
      </c>
      <c r="C89" t="s">
        <v>37</v>
      </c>
    </row>
    <row r="90" spans="1:3" x14ac:dyDescent="0.2">
      <c r="A90" t="s">
        <v>1644</v>
      </c>
      <c r="B90" t="s">
        <v>1583</v>
      </c>
      <c r="C90" t="s">
        <v>36</v>
      </c>
    </row>
    <row r="91" spans="1:3" x14ac:dyDescent="0.2">
      <c r="A91" t="s">
        <v>1644</v>
      </c>
      <c r="B91" t="s">
        <v>1584</v>
      </c>
      <c r="C91" t="s">
        <v>36</v>
      </c>
    </row>
    <row r="92" spans="1:3" x14ac:dyDescent="0.2">
      <c r="A92" t="s">
        <v>1645</v>
      </c>
      <c r="B92" t="s">
        <v>1580</v>
      </c>
      <c r="C92" t="s">
        <v>36</v>
      </c>
    </row>
    <row r="93" spans="1:3" x14ac:dyDescent="0.2">
      <c r="A93" t="s">
        <v>1645</v>
      </c>
      <c r="B93" t="s">
        <v>1581</v>
      </c>
      <c r="C93" t="s">
        <v>36</v>
      </c>
    </row>
    <row r="94" spans="1:3" x14ac:dyDescent="0.2">
      <c r="A94" t="s">
        <v>1645</v>
      </c>
      <c r="B94" t="s">
        <v>1582</v>
      </c>
      <c r="C94" t="s">
        <v>37</v>
      </c>
    </row>
    <row r="95" spans="1:3" x14ac:dyDescent="0.2">
      <c r="A95" t="s">
        <v>1645</v>
      </c>
      <c r="B95" t="s">
        <v>1583</v>
      </c>
      <c r="C95" t="s">
        <v>36</v>
      </c>
    </row>
    <row r="96" spans="1:3" x14ac:dyDescent="0.2">
      <c r="A96" t="s">
        <v>1645</v>
      </c>
      <c r="B96" t="s">
        <v>1584</v>
      </c>
      <c r="C96" t="s">
        <v>36</v>
      </c>
    </row>
    <row r="97" spans="1:3" x14ac:dyDescent="0.2">
      <c r="A97" t="s">
        <v>1646</v>
      </c>
      <c r="B97" t="s">
        <v>1580</v>
      </c>
      <c r="C97" t="s">
        <v>36</v>
      </c>
    </row>
    <row r="98" spans="1:3" x14ac:dyDescent="0.2">
      <c r="A98" t="s">
        <v>1646</v>
      </c>
      <c r="B98" t="s">
        <v>1581</v>
      </c>
      <c r="C98" t="s">
        <v>36</v>
      </c>
    </row>
    <row r="99" spans="1:3" x14ac:dyDescent="0.2">
      <c r="A99" t="s">
        <v>1646</v>
      </c>
      <c r="B99" t="s">
        <v>1582</v>
      </c>
      <c r="C99" t="s">
        <v>37</v>
      </c>
    </row>
    <row r="100" spans="1:3" x14ac:dyDescent="0.2">
      <c r="A100" t="s">
        <v>1646</v>
      </c>
      <c r="B100" t="s">
        <v>1583</v>
      </c>
      <c r="C100" t="s">
        <v>36</v>
      </c>
    </row>
    <row r="101" spans="1:3" x14ac:dyDescent="0.2">
      <c r="A101" t="s">
        <v>1646</v>
      </c>
      <c r="B101" t="s">
        <v>1584</v>
      </c>
      <c r="C101" t="s">
        <v>36</v>
      </c>
    </row>
    <row r="102" spans="1:3" x14ac:dyDescent="0.2">
      <c r="A102" t="s">
        <v>1647</v>
      </c>
      <c r="B102" t="s">
        <v>1580</v>
      </c>
      <c r="C102" t="s">
        <v>36</v>
      </c>
    </row>
    <row r="103" spans="1:3" x14ac:dyDescent="0.2">
      <c r="A103" t="s">
        <v>1647</v>
      </c>
      <c r="B103" t="s">
        <v>1581</v>
      </c>
      <c r="C103" t="s">
        <v>36</v>
      </c>
    </row>
    <row r="104" spans="1:3" x14ac:dyDescent="0.2">
      <c r="A104" t="s">
        <v>1647</v>
      </c>
      <c r="B104" t="s">
        <v>1582</v>
      </c>
      <c r="C104" t="s">
        <v>37</v>
      </c>
    </row>
    <row r="105" spans="1:3" x14ac:dyDescent="0.2">
      <c r="A105" t="s">
        <v>1647</v>
      </c>
      <c r="B105" t="s">
        <v>1583</v>
      </c>
      <c r="C105" t="s">
        <v>36</v>
      </c>
    </row>
    <row r="106" spans="1:3" x14ac:dyDescent="0.2">
      <c r="A106" t="s">
        <v>1647</v>
      </c>
      <c r="B106" t="s">
        <v>1584</v>
      </c>
      <c r="C106" t="s">
        <v>36</v>
      </c>
    </row>
    <row r="107" spans="1:3" x14ac:dyDescent="0.2">
      <c r="A107" t="s">
        <v>1648</v>
      </c>
      <c r="B107" t="s">
        <v>1580</v>
      </c>
      <c r="C107" t="s">
        <v>36</v>
      </c>
    </row>
    <row r="108" spans="1:3" x14ac:dyDescent="0.2">
      <c r="A108" t="s">
        <v>1648</v>
      </c>
      <c r="B108" t="s">
        <v>1581</v>
      </c>
      <c r="C108" t="s">
        <v>36</v>
      </c>
    </row>
    <row r="109" spans="1:3" x14ac:dyDescent="0.2">
      <c r="A109" t="s">
        <v>1648</v>
      </c>
      <c r="B109" t="s">
        <v>1582</v>
      </c>
      <c r="C109" t="s">
        <v>37</v>
      </c>
    </row>
    <row r="110" spans="1:3" x14ac:dyDescent="0.2">
      <c r="A110" t="s">
        <v>1648</v>
      </c>
      <c r="B110" t="s">
        <v>1583</v>
      </c>
      <c r="C110" t="s">
        <v>36</v>
      </c>
    </row>
    <row r="111" spans="1:3" x14ac:dyDescent="0.2">
      <c r="A111" t="s">
        <v>1648</v>
      </c>
      <c r="B111" t="s">
        <v>1584</v>
      </c>
      <c r="C111" t="s">
        <v>36</v>
      </c>
    </row>
    <row r="112" spans="1:3" x14ac:dyDescent="0.2">
      <c r="A112" t="s">
        <v>1649</v>
      </c>
      <c r="B112" t="s">
        <v>1580</v>
      </c>
      <c r="C112" t="s">
        <v>36</v>
      </c>
    </row>
    <row r="113" spans="1:3" x14ac:dyDescent="0.2">
      <c r="A113" t="s">
        <v>1649</v>
      </c>
      <c r="B113" t="s">
        <v>1581</v>
      </c>
      <c r="C113" t="s">
        <v>36</v>
      </c>
    </row>
    <row r="114" spans="1:3" x14ac:dyDescent="0.2">
      <c r="A114" t="s">
        <v>1649</v>
      </c>
      <c r="B114" t="s">
        <v>1582</v>
      </c>
      <c r="C114" t="s">
        <v>37</v>
      </c>
    </row>
    <row r="115" spans="1:3" x14ac:dyDescent="0.2">
      <c r="A115" t="s">
        <v>1649</v>
      </c>
      <c r="B115" t="s">
        <v>1583</v>
      </c>
      <c r="C115" t="s">
        <v>36</v>
      </c>
    </row>
    <row r="116" spans="1:3" x14ac:dyDescent="0.2">
      <c r="A116" t="s">
        <v>1649</v>
      </c>
      <c r="B116" t="s">
        <v>1584</v>
      </c>
      <c r="C116" t="s">
        <v>37</v>
      </c>
    </row>
    <row r="117" spans="1:3" x14ac:dyDescent="0.2">
      <c r="A117" t="s">
        <v>1650</v>
      </c>
      <c r="B117" t="s">
        <v>1580</v>
      </c>
      <c r="C117" t="s">
        <v>36</v>
      </c>
    </row>
    <row r="118" spans="1:3" x14ac:dyDescent="0.2">
      <c r="A118" t="s">
        <v>1650</v>
      </c>
      <c r="B118" t="s">
        <v>1581</v>
      </c>
      <c r="C118" t="s">
        <v>36</v>
      </c>
    </row>
    <row r="119" spans="1:3" x14ac:dyDescent="0.2">
      <c r="A119" t="s">
        <v>1650</v>
      </c>
      <c r="B119" t="s">
        <v>1582</v>
      </c>
      <c r="C119" t="s">
        <v>37</v>
      </c>
    </row>
    <row r="120" spans="1:3" x14ac:dyDescent="0.2">
      <c r="A120" t="s">
        <v>1650</v>
      </c>
      <c r="B120" t="s">
        <v>1583</v>
      </c>
      <c r="C120" t="s">
        <v>36</v>
      </c>
    </row>
    <row r="121" spans="1:3" x14ac:dyDescent="0.2">
      <c r="A121" t="s">
        <v>1650</v>
      </c>
      <c r="B121" t="s">
        <v>1584</v>
      </c>
      <c r="C121" t="s">
        <v>36</v>
      </c>
    </row>
    <row r="122" spans="1:3" x14ac:dyDescent="0.2">
      <c r="A122" t="s">
        <v>1651</v>
      </c>
      <c r="B122" t="s">
        <v>1580</v>
      </c>
      <c r="C122" t="s">
        <v>36</v>
      </c>
    </row>
    <row r="123" spans="1:3" x14ac:dyDescent="0.2">
      <c r="A123" t="s">
        <v>1651</v>
      </c>
      <c r="B123" t="s">
        <v>1581</v>
      </c>
      <c r="C123" t="s">
        <v>37</v>
      </c>
    </row>
    <row r="124" spans="1:3" x14ac:dyDescent="0.2">
      <c r="A124" t="s">
        <v>1651</v>
      </c>
      <c r="B124" t="s">
        <v>1582</v>
      </c>
      <c r="C124" t="s">
        <v>37</v>
      </c>
    </row>
    <row r="125" spans="1:3" x14ac:dyDescent="0.2">
      <c r="A125" t="s">
        <v>1651</v>
      </c>
      <c r="B125" t="s">
        <v>1583</v>
      </c>
      <c r="C125" t="s">
        <v>36</v>
      </c>
    </row>
    <row r="126" spans="1:3" x14ac:dyDescent="0.2">
      <c r="A126" t="s">
        <v>1651</v>
      </c>
      <c r="B126" t="s">
        <v>1584</v>
      </c>
      <c r="C126" t="s">
        <v>37</v>
      </c>
    </row>
    <row r="127" spans="1:3" x14ac:dyDescent="0.2">
      <c r="A127" t="s">
        <v>1653</v>
      </c>
      <c r="B127" t="s">
        <v>1580</v>
      </c>
      <c r="C127" t="s">
        <v>36</v>
      </c>
    </row>
    <row r="128" spans="1:3" x14ac:dyDescent="0.2">
      <c r="A128" t="s">
        <v>1653</v>
      </c>
      <c r="B128" t="s">
        <v>1581</v>
      </c>
      <c r="C128" t="s">
        <v>37</v>
      </c>
    </row>
    <row r="129" spans="1:3" x14ac:dyDescent="0.2">
      <c r="A129" t="s">
        <v>1653</v>
      </c>
      <c r="B129" t="s">
        <v>1582</v>
      </c>
      <c r="C129" t="s">
        <v>37</v>
      </c>
    </row>
    <row r="130" spans="1:3" x14ac:dyDescent="0.2">
      <c r="A130" t="s">
        <v>1653</v>
      </c>
      <c r="B130" t="s">
        <v>1583</v>
      </c>
      <c r="C130" t="s">
        <v>36</v>
      </c>
    </row>
    <row r="131" spans="1:3" x14ac:dyDescent="0.2">
      <c r="A131" t="s">
        <v>1653</v>
      </c>
      <c r="B131" t="s">
        <v>1584</v>
      </c>
      <c r="C131" t="s">
        <v>37</v>
      </c>
    </row>
    <row r="132" spans="1:3" x14ac:dyDescent="0.2">
      <c r="A132" t="s">
        <v>1654</v>
      </c>
      <c r="B132" t="s">
        <v>1580</v>
      </c>
      <c r="C132" t="s">
        <v>36</v>
      </c>
    </row>
    <row r="133" spans="1:3" x14ac:dyDescent="0.2">
      <c r="A133" t="s">
        <v>1654</v>
      </c>
      <c r="B133" t="s">
        <v>1581</v>
      </c>
      <c r="C133" t="s">
        <v>36</v>
      </c>
    </row>
    <row r="134" spans="1:3" x14ac:dyDescent="0.2">
      <c r="A134" t="s">
        <v>1654</v>
      </c>
      <c r="B134" t="s">
        <v>1582</v>
      </c>
      <c r="C134" t="s">
        <v>37</v>
      </c>
    </row>
    <row r="135" spans="1:3" x14ac:dyDescent="0.2">
      <c r="A135" t="s">
        <v>1654</v>
      </c>
      <c r="B135" t="s">
        <v>1583</v>
      </c>
      <c r="C135" t="s">
        <v>36</v>
      </c>
    </row>
    <row r="136" spans="1:3" x14ac:dyDescent="0.2">
      <c r="A136" t="s">
        <v>1654</v>
      </c>
      <c r="B136" t="s">
        <v>1584</v>
      </c>
      <c r="C136" t="s">
        <v>36</v>
      </c>
    </row>
    <row r="137" spans="1:3" x14ac:dyDescent="0.2">
      <c r="A137" t="s">
        <v>1655</v>
      </c>
      <c r="B137" t="s">
        <v>1580</v>
      </c>
      <c r="C137" t="s">
        <v>36</v>
      </c>
    </row>
    <row r="138" spans="1:3" x14ac:dyDescent="0.2">
      <c r="A138" t="s">
        <v>1655</v>
      </c>
      <c r="B138" t="s">
        <v>1581</v>
      </c>
      <c r="C138" t="s">
        <v>36</v>
      </c>
    </row>
    <row r="139" spans="1:3" x14ac:dyDescent="0.2">
      <c r="A139" t="s">
        <v>1655</v>
      </c>
      <c r="B139" t="s">
        <v>1582</v>
      </c>
      <c r="C139" t="s">
        <v>37</v>
      </c>
    </row>
    <row r="140" spans="1:3" x14ac:dyDescent="0.2">
      <c r="A140" t="s">
        <v>1655</v>
      </c>
      <c r="B140" t="s">
        <v>1583</v>
      </c>
      <c r="C140" t="s">
        <v>36</v>
      </c>
    </row>
    <row r="141" spans="1:3" x14ac:dyDescent="0.2">
      <c r="A141" t="s">
        <v>1655</v>
      </c>
      <c r="B141" t="s">
        <v>1584</v>
      </c>
      <c r="C141" t="s">
        <v>36</v>
      </c>
    </row>
    <row r="142" spans="1:3" x14ac:dyDescent="0.2">
      <c r="A142" t="s">
        <v>1656</v>
      </c>
      <c r="B142" t="s">
        <v>1580</v>
      </c>
      <c r="C142" t="s">
        <v>36</v>
      </c>
    </row>
    <row r="143" spans="1:3" x14ac:dyDescent="0.2">
      <c r="A143" t="s">
        <v>1656</v>
      </c>
      <c r="B143" t="s">
        <v>1581</v>
      </c>
      <c r="C143" t="s">
        <v>36</v>
      </c>
    </row>
    <row r="144" spans="1:3" x14ac:dyDescent="0.2">
      <c r="A144" t="s">
        <v>1656</v>
      </c>
      <c r="B144" t="s">
        <v>1582</v>
      </c>
      <c r="C144" t="s">
        <v>37</v>
      </c>
    </row>
    <row r="145" spans="1:3" x14ac:dyDescent="0.2">
      <c r="A145" t="s">
        <v>1656</v>
      </c>
      <c r="B145" t="s">
        <v>1583</v>
      </c>
      <c r="C145" t="s">
        <v>36</v>
      </c>
    </row>
    <row r="146" spans="1:3" x14ac:dyDescent="0.2">
      <c r="A146" t="s">
        <v>1656</v>
      </c>
      <c r="B146" t="s">
        <v>1584</v>
      </c>
      <c r="C146" t="s">
        <v>37</v>
      </c>
    </row>
    <row r="147" spans="1:3" x14ac:dyDescent="0.2">
      <c r="A147" t="s">
        <v>1657</v>
      </c>
      <c r="B147" t="s">
        <v>1580</v>
      </c>
      <c r="C147" t="s">
        <v>36</v>
      </c>
    </row>
    <row r="148" spans="1:3" x14ac:dyDescent="0.2">
      <c r="A148" t="s">
        <v>1657</v>
      </c>
      <c r="B148" t="s">
        <v>1581</v>
      </c>
      <c r="C148" t="s">
        <v>36</v>
      </c>
    </row>
    <row r="149" spans="1:3" x14ac:dyDescent="0.2">
      <c r="A149" t="s">
        <v>1657</v>
      </c>
      <c r="B149" t="s">
        <v>1582</v>
      </c>
      <c r="C149" t="s">
        <v>36</v>
      </c>
    </row>
    <row r="150" spans="1:3" x14ac:dyDescent="0.2">
      <c r="A150" t="s">
        <v>1657</v>
      </c>
      <c r="B150" t="s">
        <v>1583</v>
      </c>
      <c r="C150" t="s">
        <v>37</v>
      </c>
    </row>
    <row r="151" spans="1:3" x14ac:dyDescent="0.2">
      <c r="A151" t="s">
        <v>1657</v>
      </c>
      <c r="B151" t="s">
        <v>1584</v>
      </c>
      <c r="C151" t="s">
        <v>37</v>
      </c>
    </row>
    <row r="152" spans="1:3" x14ac:dyDescent="0.2">
      <c r="A152" t="s">
        <v>1658</v>
      </c>
      <c r="B152" t="s">
        <v>1580</v>
      </c>
      <c r="C152" t="s">
        <v>36</v>
      </c>
    </row>
    <row r="153" spans="1:3" x14ac:dyDescent="0.2">
      <c r="A153" t="s">
        <v>1658</v>
      </c>
      <c r="B153" t="s">
        <v>1581</v>
      </c>
      <c r="C153" t="s">
        <v>36</v>
      </c>
    </row>
    <row r="154" spans="1:3" x14ac:dyDescent="0.2">
      <c r="A154" t="s">
        <v>1658</v>
      </c>
      <c r="B154" t="s">
        <v>1582</v>
      </c>
      <c r="C154" t="s">
        <v>36</v>
      </c>
    </row>
    <row r="155" spans="1:3" x14ac:dyDescent="0.2">
      <c r="A155" t="s">
        <v>1658</v>
      </c>
      <c r="B155" t="s">
        <v>1583</v>
      </c>
      <c r="C155" t="s">
        <v>37</v>
      </c>
    </row>
    <row r="156" spans="1:3" x14ac:dyDescent="0.2">
      <c r="A156" t="s">
        <v>1658</v>
      </c>
      <c r="B156" t="s">
        <v>1584</v>
      </c>
      <c r="C156" t="s">
        <v>36</v>
      </c>
    </row>
    <row r="157" spans="1:3" x14ac:dyDescent="0.2">
      <c r="A157" t="s">
        <v>1659</v>
      </c>
      <c r="B157" t="s">
        <v>1580</v>
      </c>
      <c r="C157" t="s">
        <v>36</v>
      </c>
    </row>
    <row r="158" spans="1:3" x14ac:dyDescent="0.2">
      <c r="A158" t="s">
        <v>1659</v>
      </c>
      <c r="B158" t="s">
        <v>1581</v>
      </c>
      <c r="C158" t="s">
        <v>36</v>
      </c>
    </row>
    <row r="159" spans="1:3" x14ac:dyDescent="0.2">
      <c r="A159" t="s">
        <v>1659</v>
      </c>
      <c r="B159" t="s">
        <v>1582</v>
      </c>
      <c r="C159" t="s">
        <v>36</v>
      </c>
    </row>
    <row r="160" spans="1:3" x14ac:dyDescent="0.2">
      <c r="A160" t="s">
        <v>1659</v>
      </c>
      <c r="B160" t="s">
        <v>1583</v>
      </c>
      <c r="C160" t="s">
        <v>37</v>
      </c>
    </row>
    <row r="161" spans="1:3" x14ac:dyDescent="0.2">
      <c r="A161" t="s">
        <v>1659</v>
      </c>
      <c r="B161" t="s">
        <v>1584</v>
      </c>
      <c r="C161" t="s">
        <v>36</v>
      </c>
    </row>
    <row r="162" spans="1:3" x14ac:dyDescent="0.2">
      <c r="A162" t="s">
        <v>1660</v>
      </c>
      <c r="B162" t="s">
        <v>1580</v>
      </c>
      <c r="C162" t="s">
        <v>36</v>
      </c>
    </row>
    <row r="163" spans="1:3" x14ac:dyDescent="0.2">
      <c r="A163" t="s">
        <v>1660</v>
      </c>
      <c r="B163" t="s">
        <v>1581</v>
      </c>
      <c r="C163" t="s">
        <v>36</v>
      </c>
    </row>
    <row r="164" spans="1:3" x14ac:dyDescent="0.2">
      <c r="A164" t="s">
        <v>1660</v>
      </c>
      <c r="B164" t="s">
        <v>1582</v>
      </c>
      <c r="C164" t="s">
        <v>36</v>
      </c>
    </row>
    <row r="165" spans="1:3" x14ac:dyDescent="0.2">
      <c r="A165" t="s">
        <v>1660</v>
      </c>
      <c r="B165" t="s">
        <v>1583</v>
      </c>
      <c r="C165" t="s">
        <v>37</v>
      </c>
    </row>
    <row r="166" spans="1:3" x14ac:dyDescent="0.2">
      <c r="A166" t="s">
        <v>1660</v>
      </c>
      <c r="B166" t="s">
        <v>1584</v>
      </c>
      <c r="C166" t="s">
        <v>36</v>
      </c>
    </row>
    <row r="167" spans="1:3" x14ac:dyDescent="0.2">
      <c r="A167" t="s">
        <v>1661</v>
      </c>
      <c r="B167" t="s">
        <v>1580</v>
      </c>
      <c r="C167" t="s">
        <v>36</v>
      </c>
    </row>
    <row r="168" spans="1:3" x14ac:dyDescent="0.2">
      <c r="A168" t="s">
        <v>1661</v>
      </c>
      <c r="B168" t="s">
        <v>1581</v>
      </c>
      <c r="C168" t="s">
        <v>36</v>
      </c>
    </row>
    <row r="169" spans="1:3" x14ac:dyDescent="0.2">
      <c r="A169" t="s">
        <v>1661</v>
      </c>
      <c r="B169" t="s">
        <v>1582</v>
      </c>
      <c r="C169" t="s">
        <v>36</v>
      </c>
    </row>
    <row r="170" spans="1:3" x14ac:dyDescent="0.2">
      <c r="A170" t="s">
        <v>1661</v>
      </c>
      <c r="B170" t="s">
        <v>1583</v>
      </c>
      <c r="C170" t="s">
        <v>37</v>
      </c>
    </row>
    <row r="171" spans="1:3" x14ac:dyDescent="0.2">
      <c r="A171" t="s">
        <v>1661</v>
      </c>
      <c r="B171" t="s">
        <v>1584</v>
      </c>
      <c r="C171" t="s">
        <v>37</v>
      </c>
    </row>
    <row r="172" spans="1:3" x14ac:dyDescent="0.2">
      <c r="A172" t="s">
        <v>1662</v>
      </c>
      <c r="B172" t="s">
        <v>1580</v>
      </c>
      <c r="C172" t="s">
        <v>36</v>
      </c>
    </row>
    <row r="173" spans="1:3" x14ac:dyDescent="0.2">
      <c r="A173" t="s">
        <v>1662</v>
      </c>
      <c r="B173" t="s">
        <v>1581</v>
      </c>
      <c r="C173" t="s">
        <v>36</v>
      </c>
    </row>
    <row r="174" spans="1:3" x14ac:dyDescent="0.2">
      <c r="A174" t="s">
        <v>1662</v>
      </c>
      <c r="B174" t="s">
        <v>1582</v>
      </c>
      <c r="C174" t="s">
        <v>36</v>
      </c>
    </row>
    <row r="175" spans="1:3" x14ac:dyDescent="0.2">
      <c r="A175" t="s">
        <v>1662</v>
      </c>
      <c r="B175" t="s">
        <v>1583</v>
      </c>
      <c r="C175" t="s">
        <v>37</v>
      </c>
    </row>
    <row r="176" spans="1:3" x14ac:dyDescent="0.2">
      <c r="A176" t="s">
        <v>1662</v>
      </c>
      <c r="B176" t="s">
        <v>1584</v>
      </c>
      <c r="C176" t="s">
        <v>37</v>
      </c>
    </row>
    <row r="177" spans="1:3" x14ac:dyDescent="0.2">
      <c r="A177" t="s">
        <v>1663</v>
      </c>
      <c r="B177" t="s">
        <v>1580</v>
      </c>
      <c r="C177" t="s">
        <v>36</v>
      </c>
    </row>
    <row r="178" spans="1:3" x14ac:dyDescent="0.2">
      <c r="A178" t="s">
        <v>1663</v>
      </c>
      <c r="B178" t="s">
        <v>1581</v>
      </c>
      <c r="C178" t="s">
        <v>36</v>
      </c>
    </row>
    <row r="179" spans="1:3" x14ac:dyDescent="0.2">
      <c r="A179" t="s">
        <v>1663</v>
      </c>
      <c r="B179" t="s">
        <v>1582</v>
      </c>
      <c r="C179" t="s">
        <v>36</v>
      </c>
    </row>
    <row r="180" spans="1:3" x14ac:dyDescent="0.2">
      <c r="A180" t="s">
        <v>1663</v>
      </c>
      <c r="B180" t="s">
        <v>1583</v>
      </c>
      <c r="C180" t="s">
        <v>37</v>
      </c>
    </row>
    <row r="181" spans="1:3" x14ac:dyDescent="0.2">
      <c r="A181" t="s">
        <v>1663</v>
      </c>
      <c r="B181" t="s">
        <v>1584</v>
      </c>
      <c r="C181" t="s">
        <v>37</v>
      </c>
    </row>
    <row r="182" spans="1:3" x14ac:dyDescent="0.2">
      <c r="A182" t="s">
        <v>1664</v>
      </c>
      <c r="B182" t="s">
        <v>1580</v>
      </c>
      <c r="C182" t="s">
        <v>36</v>
      </c>
    </row>
    <row r="183" spans="1:3" x14ac:dyDescent="0.2">
      <c r="A183" t="s">
        <v>1664</v>
      </c>
      <c r="B183" t="s">
        <v>1581</v>
      </c>
      <c r="C183" t="s">
        <v>36</v>
      </c>
    </row>
    <row r="184" spans="1:3" x14ac:dyDescent="0.2">
      <c r="A184" t="s">
        <v>1664</v>
      </c>
      <c r="B184" t="s">
        <v>1582</v>
      </c>
      <c r="C184" t="s">
        <v>36</v>
      </c>
    </row>
    <row r="185" spans="1:3" x14ac:dyDescent="0.2">
      <c r="A185" t="s">
        <v>1664</v>
      </c>
      <c r="B185" t="s">
        <v>1583</v>
      </c>
      <c r="C185" t="s">
        <v>37</v>
      </c>
    </row>
    <row r="186" spans="1:3" x14ac:dyDescent="0.2">
      <c r="A186" t="s">
        <v>1664</v>
      </c>
      <c r="B186" t="s">
        <v>1584</v>
      </c>
      <c r="C186" t="s">
        <v>37</v>
      </c>
    </row>
    <row r="187" spans="1:3" x14ac:dyDescent="0.2">
      <c r="A187" t="s">
        <v>1665</v>
      </c>
      <c r="B187" t="s">
        <v>1580</v>
      </c>
      <c r="C187" t="s">
        <v>36</v>
      </c>
    </row>
    <row r="188" spans="1:3" x14ac:dyDescent="0.2">
      <c r="A188" t="s">
        <v>1665</v>
      </c>
      <c r="B188" t="s">
        <v>1581</v>
      </c>
      <c r="C188" t="s">
        <v>36</v>
      </c>
    </row>
    <row r="189" spans="1:3" x14ac:dyDescent="0.2">
      <c r="A189" t="s">
        <v>1665</v>
      </c>
      <c r="B189" t="s">
        <v>1582</v>
      </c>
      <c r="C189" t="s">
        <v>36</v>
      </c>
    </row>
    <row r="190" spans="1:3" x14ac:dyDescent="0.2">
      <c r="A190" t="s">
        <v>1665</v>
      </c>
      <c r="B190" t="s">
        <v>1583</v>
      </c>
      <c r="C190" t="s">
        <v>37</v>
      </c>
    </row>
    <row r="191" spans="1:3" x14ac:dyDescent="0.2">
      <c r="A191" t="s">
        <v>1665</v>
      </c>
      <c r="B191" t="s">
        <v>1584</v>
      </c>
      <c r="C191" t="s">
        <v>37</v>
      </c>
    </row>
    <row r="192" spans="1:3" x14ac:dyDescent="0.2">
      <c r="A192" t="s">
        <v>1667</v>
      </c>
      <c r="B192" t="s">
        <v>1580</v>
      </c>
      <c r="C192" t="s">
        <v>36</v>
      </c>
    </row>
    <row r="193" spans="1:3" x14ac:dyDescent="0.2">
      <c r="A193" t="s">
        <v>1667</v>
      </c>
      <c r="B193" t="s">
        <v>1581</v>
      </c>
      <c r="C193" t="s">
        <v>36</v>
      </c>
    </row>
    <row r="194" spans="1:3" x14ac:dyDescent="0.2">
      <c r="A194" t="s">
        <v>1667</v>
      </c>
      <c r="B194" t="s">
        <v>1582</v>
      </c>
      <c r="C194" t="s">
        <v>36</v>
      </c>
    </row>
    <row r="195" spans="1:3" x14ac:dyDescent="0.2">
      <c r="A195" t="s">
        <v>1667</v>
      </c>
      <c r="B195" t="s">
        <v>1583</v>
      </c>
      <c r="C195" t="s">
        <v>36</v>
      </c>
    </row>
    <row r="196" spans="1:3" x14ac:dyDescent="0.2">
      <c r="A196" t="s">
        <v>1667</v>
      </c>
      <c r="B196" t="s">
        <v>1584</v>
      </c>
      <c r="C196" t="s">
        <v>37</v>
      </c>
    </row>
    <row r="197" spans="1:3" x14ac:dyDescent="0.2">
      <c r="A197" t="s">
        <v>1669</v>
      </c>
      <c r="B197" t="s">
        <v>1580</v>
      </c>
      <c r="C197" t="s">
        <v>36</v>
      </c>
    </row>
    <row r="198" spans="1:3" x14ac:dyDescent="0.2">
      <c r="A198" t="s">
        <v>1669</v>
      </c>
      <c r="B198" t="s">
        <v>1581</v>
      </c>
      <c r="C198" t="s">
        <v>36</v>
      </c>
    </row>
    <row r="199" spans="1:3" x14ac:dyDescent="0.2">
      <c r="A199" t="s">
        <v>1669</v>
      </c>
      <c r="B199" t="s">
        <v>1582</v>
      </c>
      <c r="C199" t="s">
        <v>36</v>
      </c>
    </row>
    <row r="200" spans="1:3" x14ac:dyDescent="0.2">
      <c r="A200" t="s">
        <v>1669</v>
      </c>
      <c r="B200" t="s">
        <v>1583</v>
      </c>
      <c r="C200" t="s">
        <v>36</v>
      </c>
    </row>
    <row r="201" spans="1:3" x14ac:dyDescent="0.2">
      <c r="A201" t="s">
        <v>1669</v>
      </c>
      <c r="B201" t="s">
        <v>1584</v>
      </c>
      <c r="C201" t="s">
        <v>37</v>
      </c>
    </row>
    <row r="202" spans="1:3" x14ac:dyDescent="0.2">
      <c r="A202" t="s">
        <v>1671</v>
      </c>
      <c r="B202" t="s">
        <v>1580</v>
      </c>
      <c r="C202" t="s">
        <v>36</v>
      </c>
    </row>
    <row r="203" spans="1:3" x14ac:dyDescent="0.2">
      <c r="A203" t="s">
        <v>1671</v>
      </c>
      <c r="B203" t="s">
        <v>1581</v>
      </c>
      <c r="C203" t="s">
        <v>36</v>
      </c>
    </row>
    <row r="204" spans="1:3" x14ac:dyDescent="0.2">
      <c r="A204" t="s">
        <v>1671</v>
      </c>
      <c r="B204" t="s">
        <v>1582</v>
      </c>
      <c r="C204" t="s">
        <v>36</v>
      </c>
    </row>
    <row r="205" spans="1:3" x14ac:dyDescent="0.2">
      <c r="A205" t="s">
        <v>1671</v>
      </c>
      <c r="B205" t="s">
        <v>1583</v>
      </c>
      <c r="C205" t="s">
        <v>37</v>
      </c>
    </row>
    <row r="206" spans="1:3" x14ac:dyDescent="0.2">
      <c r="A206" t="s">
        <v>1671</v>
      </c>
      <c r="B206" t="s">
        <v>1584</v>
      </c>
      <c r="C206" t="s">
        <v>37</v>
      </c>
    </row>
    <row r="207" spans="1:3" x14ac:dyDescent="0.2">
      <c r="A207" t="s">
        <v>1672</v>
      </c>
      <c r="B207" t="s">
        <v>1580</v>
      </c>
      <c r="C207" t="s">
        <v>36</v>
      </c>
    </row>
    <row r="208" spans="1:3" x14ac:dyDescent="0.2">
      <c r="A208" t="s">
        <v>1672</v>
      </c>
      <c r="B208" t="s">
        <v>1581</v>
      </c>
      <c r="C208" t="s">
        <v>36</v>
      </c>
    </row>
    <row r="209" spans="1:3" x14ac:dyDescent="0.2">
      <c r="A209" t="s">
        <v>1672</v>
      </c>
      <c r="B209" t="s">
        <v>1582</v>
      </c>
      <c r="C209" t="s">
        <v>36</v>
      </c>
    </row>
    <row r="210" spans="1:3" x14ac:dyDescent="0.2">
      <c r="A210" t="s">
        <v>1672</v>
      </c>
      <c r="B210" t="s">
        <v>1583</v>
      </c>
      <c r="C210" t="s">
        <v>37</v>
      </c>
    </row>
    <row r="211" spans="1:3" x14ac:dyDescent="0.2">
      <c r="A211" t="s">
        <v>1672</v>
      </c>
      <c r="B211" t="s">
        <v>1584</v>
      </c>
      <c r="C211" t="s">
        <v>36</v>
      </c>
    </row>
    <row r="212" spans="1:3" x14ac:dyDescent="0.2">
      <c r="A212" t="s">
        <v>1673</v>
      </c>
      <c r="B212" t="s">
        <v>1580</v>
      </c>
      <c r="C212" t="s">
        <v>36</v>
      </c>
    </row>
    <row r="213" spans="1:3" x14ac:dyDescent="0.2">
      <c r="A213" t="s">
        <v>1673</v>
      </c>
      <c r="B213" t="s">
        <v>1581</v>
      </c>
      <c r="C213" t="s">
        <v>36</v>
      </c>
    </row>
    <row r="214" spans="1:3" x14ac:dyDescent="0.2">
      <c r="A214" t="s">
        <v>1673</v>
      </c>
      <c r="B214" t="s">
        <v>1582</v>
      </c>
      <c r="C214" t="s">
        <v>36</v>
      </c>
    </row>
    <row r="215" spans="1:3" x14ac:dyDescent="0.2">
      <c r="A215" t="s">
        <v>1673</v>
      </c>
      <c r="B215" t="s">
        <v>1583</v>
      </c>
      <c r="C215" t="s">
        <v>37</v>
      </c>
    </row>
    <row r="216" spans="1:3" x14ac:dyDescent="0.2">
      <c r="A216" t="s">
        <v>1673</v>
      </c>
      <c r="B216" t="s">
        <v>1584</v>
      </c>
      <c r="C216" t="s">
        <v>36</v>
      </c>
    </row>
    <row r="217" spans="1:3" x14ac:dyDescent="0.2">
      <c r="A217" t="s">
        <v>1674</v>
      </c>
      <c r="B217" t="s">
        <v>1580</v>
      </c>
      <c r="C217" t="s">
        <v>36</v>
      </c>
    </row>
    <row r="218" spans="1:3" x14ac:dyDescent="0.2">
      <c r="A218" t="s">
        <v>1674</v>
      </c>
      <c r="B218" t="s">
        <v>1581</v>
      </c>
      <c r="C218" t="s">
        <v>36</v>
      </c>
    </row>
    <row r="219" spans="1:3" x14ac:dyDescent="0.2">
      <c r="A219" t="s">
        <v>1674</v>
      </c>
      <c r="B219" t="s">
        <v>1582</v>
      </c>
      <c r="C219" t="s">
        <v>36</v>
      </c>
    </row>
    <row r="220" spans="1:3" x14ac:dyDescent="0.2">
      <c r="A220" t="s">
        <v>1674</v>
      </c>
      <c r="B220" t="s">
        <v>1583</v>
      </c>
      <c r="C220" t="s">
        <v>37</v>
      </c>
    </row>
    <row r="221" spans="1:3" x14ac:dyDescent="0.2">
      <c r="A221" t="s">
        <v>1674</v>
      </c>
      <c r="B221" t="s">
        <v>1584</v>
      </c>
      <c r="C221" t="s">
        <v>36</v>
      </c>
    </row>
    <row r="222" spans="1:3" x14ac:dyDescent="0.2">
      <c r="A222" t="s">
        <v>1675</v>
      </c>
      <c r="B222" t="s">
        <v>1580</v>
      </c>
      <c r="C222" t="s">
        <v>36</v>
      </c>
    </row>
    <row r="223" spans="1:3" x14ac:dyDescent="0.2">
      <c r="A223" t="s">
        <v>1675</v>
      </c>
      <c r="B223" t="s">
        <v>1581</v>
      </c>
      <c r="C223" t="s">
        <v>36</v>
      </c>
    </row>
    <row r="224" spans="1:3" x14ac:dyDescent="0.2">
      <c r="A224" t="s">
        <v>1675</v>
      </c>
      <c r="B224" t="s">
        <v>1582</v>
      </c>
      <c r="C224" t="s">
        <v>36</v>
      </c>
    </row>
    <row r="225" spans="1:3" x14ac:dyDescent="0.2">
      <c r="A225" t="s">
        <v>1675</v>
      </c>
      <c r="B225" t="s">
        <v>1583</v>
      </c>
      <c r="C225" t="s">
        <v>36</v>
      </c>
    </row>
    <row r="226" spans="1:3" x14ac:dyDescent="0.2">
      <c r="A226" t="s">
        <v>1675</v>
      </c>
      <c r="B226" t="s">
        <v>1584</v>
      </c>
      <c r="C226" t="s">
        <v>37</v>
      </c>
    </row>
    <row r="227" spans="1:3" x14ac:dyDescent="0.2">
      <c r="A227" t="s">
        <v>1677</v>
      </c>
      <c r="B227" t="s">
        <v>1580</v>
      </c>
      <c r="C227" t="s">
        <v>36</v>
      </c>
    </row>
    <row r="228" spans="1:3" x14ac:dyDescent="0.2">
      <c r="A228" t="s">
        <v>1677</v>
      </c>
      <c r="B228" t="s">
        <v>1581</v>
      </c>
      <c r="C228" t="s">
        <v>36</v>
      </c>
    </row>
    <row r="229" spans="1:3" x14ac:dyDescent="0.2">
      <c r="A229" t="s">
        <v>1677</v>
      </c>
      <c r="B229" t="s">
        <v>1582</v>
      </c>
      <c r="C229" t="s">
        <v>36</v>
      </c>
    </row>
    <row r="230" spans="1:3" x14ac:dyDescent="0.2">
      <c r="A230" t="s">
        <v>1677</v>
      </c>
      <c r="B230" t="s">
        <v>1583</v>
      </c>
      <c r="C230" t="s">
        <v>36</v>
      </c>
    </row>
    <row r="231" spans="1:3" x14ac:dyDescent="0.2">
      <c r="A231" t="s">
        <v>1677</v>
      </c>
      <c r="B231" t="s">
        <v>1584</v>
      </c>
      <c r="C231" t="s">
        <v>37</v>
      </c>
    </row>
    <row r="232" spans="1:3" x14ac:dyDescent="0.2">
      <c r="A232" t="s">
        <v>1679</v>
      </c>
      <c r="B232" t="s">
        <v>1580</v>
      </c>
      <c r="C232" t="s">
        <v>36</v>
      </c>
    </row>
    <row r="233" spans="1:3" x14ac:dyDescent="0.2">
      <c r="A233" t="s">
        <v>1679</v>
      </c>
      <c r="B233" t="s">
        <v>1581</v>
      </c>
      <c r="C233" t="s">
        <v>37</v>
      </c>
    </row>
    <row r="234" spans="1:3" x14ac:dyDescent="0.2">
      <c r="A234" t="s">
        <v>1679</v>
      </c>
      <c r="B234" t="s">
        <v>1582</v>
      </c>
      <c r="C234" t="s">
        <v>36</v>
      </c>
    </row>
    <row r="235" spans="1:3" x14ac:dyDescent="0.2">
      <c r="A235" t="s">
        <v>1679</v>
      </c>
      <c r="B235" t="s">
        <v>1583</v>
      </c>
      <c r="C235" t="s">
        <v>36</v>
      </c>
    </row>
    <row r="236" spans="1:3" x14ac:dyDescent="0.2">
      <c r="A236" t="s">
        <v>1679</v>
      </c>
      <c r="B236" t="s">
        <v>1584</v>
      </c>
      <c r="C236" t="s">
        <v>37</v>
      </c>
    </row>
    <row r="237" spans="1:3" x14ac:dyDescent="0.2">
      <c r="A237" t="s">
        <v>1680</v>
      </c>
      <c r="B237" t="s">
        <v>1580</v>
      </c>
      <c r="C237" t="s">
        <v>36</v>
      </c>
    </row>
    <row r="238" spans="1:3" x14ac:dyDescent="0.2">
      <c r="A238" t="s">
        <v>1680</v>
      </c>
      <c r="B238" t="s">
        <v>1581</v>
      </c>
      <c r="C238" t="s">
        <v>36</v>
      </c>
    </row>
    <row r="239" spans="1:3" x14ac:dyDescent="0.2">
      <c r="A239" t="s">
        <v>1680</v>
      </c>
      <c r="B239" t="s">
        <v>1582</v>
      </c>
      <c r="C239" t="s">
        <v>36</v>
      </c>
    </row>
    <row r="240" spans="1:3" x14ac:dyDescent="0.2">
      <c r="A240" t="s">
        <v>1680</v>
      </c>
      <c r="B240" t="s">
        <v>1583</v>
      </c>
      <c r="C240" t="s">
        <v>37</v>
      </c>
    </row>
    <row r="241" spans="1:3" x14ac:dyDescent="0.2">
      <c r="A241" t="s">
        <v>1680</v>
      </c>
      <c r="B241" t="s">
        <v>1584</v>
      </c>
      <c r="C241" t="s">
        <v>37</v>
      </c>
    </row>
    <row r="242" spans="1:3" x14ac:dyDescent="0.2">
      <c r="A242" t="s">
        <v>1681</v>
      </c>
      <c r="B242" t="s">
        <v>1580</v>
      </c>
      <c r="C242" t="s">
        <v>36</v>
      </c>
    </row>
    <row r="243" spans="1:3" x14ac:dyDescent="0.2">
      <c r="A243" t="s">
        <v>1681</v>
      </c>
      <c r="B243" t="s">
        <v>1581</v>
      </c>
      <c r="C243" t="s">
        <v>36</v>
      </c>
    </row>
    <row r="244" spans="1:3" x14ac:dyDescent="0.2">
      <c r="A244" t="s">
        <v>1681</v>
      </c>
      <c r="B244" t="s">
        <v>1582</v>
      </c>
      <c r="C244" t="s">
        <v>36</v>
      </c>
    </row>
    <row r="245" spans="1:3" x14ac:dyDescent="0.2">
      <c r="A245" t="s">
        <v>1681</v>
      </c>
      <c r="B245" t="s">
        <v>1583</v>
      </c>
      <c r="C245" t="s">
        <v>37</v>
      </c>
    </row>
    <row r="246" spans="1:3" x14ac:dyDescent="0.2">
      <c r="A246" t="s">
        <v>1681</v>
      </c>
      <c r="B246" t="s">
        <v>1584</v>
      </c>
      <c r="C246" t="s">
        <v>36</v>
      </c>
    </row>
    <row r="247" spans="1:3" x14ac:dyDescent="0.2">
      <c r="A247" t="s">
        <v>1684</v>
      </c>
      <c r="B247" t="s">
        <v>1580</v>
      </c>
      <c r="C247" t="s">
        <v>36</v>
      </c>
    </row>
    <row r="248" spans="1:3" x14ac:dyDescent="0.2">
      <c r="A248" t="s">
        <v>1684</v>
      </c>
      <c r="B248" t="s">
        <v>1581</v>
      </c>
      <c r="C248" t="s">
        <v>36</v>
      </c>
    </row>
    <row r="249" spans="1:3" x14ac:dyDescent="0.2">
      <c r="A249" t="s">
        <v>1684</v>
      </c>
      <c r="B249" t="s">
        <v>1582</v>
      </c>
      <c r="C249" t="s">
        <v>37</v>
      </c>
    </row>
    <row r="250" spans="1:3" x14ac:dyDescent="0.2">
      <c r="A250" t="s">
        <v>1684</v>
      </c>
      <c r="B250" t="s">
        <v>1583</v>
      </c>
      <c r="C250" t="s">
        <v>36</v>
      </c>
    </row>
    <row r="251" spans="1:3" x14ac:dyDescent="0.2">
      <c r="A251" t="s">
        <v>1684</v>
      </c>
      <c r="B251" t="s">
        <v>1584</v>
      </c>
      <c r="C251" t="s">
        <v>37</v>
      </c>
    </row>
    <row r="252" spans="1:3" x14ac:dyDescent="0.2">
      <c r="A252" t="s">
        <v>1685</v>
      </c>
      <c r="B252" t="s">
        <v>1580</v>
      </c>
      <c r="C252" t="s">
        <v>36</v>
      </c>
    </row>
    <row r="253" spans="1:3" x14ac:dyDescent="0.2">
      <c r="A253" t="s">
        <v>1685</v>
      </c>
      <c r="B253" t="s">
        <v>1581</v>
      </c>
      <c r="C253" t="s">
        <v>37</v>
      </c>
    </row>
    <row r="254" spans="1:3" x14ac:dyDescent="0.2">
      <c r="A254" t="s">
        <v>1685</v>
      </c>
      <c r="B254" t="s">
        <v>1582</v>
      </c>
      <c r="C254" t="s">
        <v>36</v>
      </c>
    </row>
    <row r="255" spans="1:3" x14ac:dyDescent="0.2">
      <c r="A255" t="s">
        <v>1685</v>
      </c>
      <c r="B255" t="s">
        <v>1583</v>
      </c>
      <c r="C255" t="s">
        <v>36</v>
      </c>
    </row>
    <row r="256" spans="1:3" x14ac:dyDescent="0.2">
      <c r="A256" t="s">
        <v>1685</v>
      </c>
      <c r="B256" t="s">
        <v>1584</v>
      </c>
      <c r="C256" t="s">
        <v>37</v>
      </c>
    </row>
    <row r="257" spans="1:3" x14ac:dyDescent="0.2">
      <c r="A257" t="s">
        <v>1686</v>
      </c>
      <c r="B257" t="s">
        <v>1580</v>
      </c>
      <c r="C257" t="s">
        <v>36</v>
      </c>
    </row>
    <row r="258" spans="1:3" x14ac:dyDescent="0.2">
      <c r="A258" t="s">
        <v>1686</v>
      </c>
      <c r="B258" t="s">
        <v>1581</v>
      </c>
      <c r="C258" t="s">
        <v>37</v>
      </c>
    </row>
    <row r="259" spans="1:3" x14ac:dyDescent="0.2">
      <c r="A259" t="s">
        <v>1686</v>
      </c>
      <c r="B259" t="s">
        <v>1582</v>
      </c>
      <c r="C259" t="s">
        <v>37</v>
      </c>
    </row>
    <row r="260" spans="1:3" x14ac:dyDescent="0.2">
      <c r="A260" t="s">
        <v>1686</v>
      </c>
      <c r="B260" t="s">
        <v>1583</v>
      </c>
      <c r="C260" t="s">
        <v>36</v>
      </c>
    </row>
    <row r="261" spans="1:3" x14ac:dyDescent="0.2">
      <c r="A261" t="s">
        <v>1686</v>
      </c>
      <c r="B261" t="s">
        <v>1584</v>
      </c>
      <c r="C261" t="s">
        <v>37</v>
      </c>
    </row>
    <row r="262" spans="1:3" x14ac:dyDescent="0.2">
      <c r="A262" t="s">
        <v>1689</v>
      </c>
      <c r="B262" t="s">
        <v>1580</v>
      </c>
      <c r="C262" t="s">
        <v>37</v>
      </c>
    </row>
    <row r="263" spans="1:3" x14ac:dyDescent="0.2">
      <c r="A263" t="s">
        <v>1689</v>
      </c>
      <c r="B263" t="s">
        <v>1581</v>
      </c>
      <c r="C263" t="s">
        <v>37</v>
      </c>
    </row>
    <row r="264" spans="1:3" x14ac:dyDescent="0.2">
      <c r="A264" t="s">
        <v>1689</v>
      </c>
      <c r="B264" t="s">
        <v>1582</v>
      </c>
      <c r="C264" t="s">
        <v>37</v>
      </c>
    </row>
    <row r="265" spans="1:3" x14ac:dyDescent="0.2">
      <c r="A265" t="s">
        <v>1689</v>
      </c>
      <c r="B265" t="s">
        <v>1583</v>
      </c>
      <c r="C265" t="s">
        <v>36</v>
      </c>
    </row>
    <row r="266" spans="1:3" x14ac:dyDescent="0.2">
      <c r="A266" t="s">
        <v>1689</v>
      </c>
      <c r="B266" t="s">
        <v>1584</v>
      </c>
      <c r="C266" t="s">
        <v>36</v>
      </c>
    </row>
    <row r="267" spans="1:3" x14ac:dyDescent="0.2">
      <c r="A267" t="s">
        <v>1690</v>
      </c>
      <c r="B267" t="s">
        <v>1580</v>
      </c>
      <c r="C267" t="s">
        <v>36</v>
      </c>
    </row>
    <row r="268" spans="1:3" x14ac:dyDescent="0.2">
      <c r="A268" t="s">
        <v>1690</v>
      </c>
      <c r="B268" t="s">
        <v>1581</v>
      </c>
      <c r="C268" t="s">
        <v>37</v>
      </c>
    </row>
    <row r="269" spans="1:3" x14ac:dyDescent="0.2">
      <c r="A269" t="s">
        <v>1690</v>
      </c>
      <c r="B269" t="s">
        <v>1582</v>
      </c>
      <c r="C269" t="s">
        <v>36</v>
      </c>
    </row>
    <row r="270" spans="1:3" x14ac:dyDescent="0.2">
      <c r="A270" t="s">
        <v>1690</v>
      </c>
      <c r="B270" t="s">
        <v>1583</v>
      </c>
      <c r="C270" t="s">
        <v>36</v>
      </c>
    </row>
    <row r="271" spans="1:3" x14ac:dyDescent="0.2">
      <c r="A271" t="s">
        <v>1690</v>
      </c>
      <c r="B271" t="s">
        <v>1584</v>
      </c>
      <c r="C271" t="s">
        <v>37</v>
      </c>
    </row>
    <row r="272" spans="1:3" x14ac:dyDescent="0.2">
      <c r="A272" t="s">
        <v>1691</v>
      </c>
      <c r="B272" t="s">
        <v>1580</v>
      </c>
      <c r="C272" t="s">
        <v>37</v>
      </c>
    </row>
    <row r="273" spans="1:3" x14ac:dyDescent="0.2">
      <c r="A273" t="s">
        <v>1691</v>
      </c>
      <c r="B273" t="s">
        <v>1581</v>
      </c>
      <c r="C273" t="s">
        <v>37</v>
      </c>
    </row>
    <row r="274" spans="1:3" x14ac:dyDescent="0.2">
      <c r="A274" t="s">
        <v>1691</v>
      </c>
      <c r="B274" t="s">
        <v>1582</v>
      </c>
      <c r="C274" t="s">
        <v>37</v>
      </c>
    </row>
    <row r="275" spans="1:3" x14ac:dyDescent="0.2">
      <c r="A275" t="s">
        <v>1691</v>
      </c>
      <c r="B275" t="s">
        <v>1583</v>
      </c>
      <c r="C275" t="s">
        <v>37</v>
      </c>
    </row>
    <row r="276" spans="1:3" x14ac:dyDescent="0.2">
      <c r="A276" t="s">
        <v>1691</v>
      </c>
      <c r="B276" t="s">
        <v>1584</v>
      </c>
      <c r="C276" t="s">
        <v>37</v>
      </c>
    </row>
    <row r="277" spans="1:3" x14ac:dyDescent="0.2">
      <c r="A277" t="s">
        <v>1695</v>
      </c>
      <c r="B277" t="s">
        <v>1580</v>
      </c>
      <c r="C277" t="s">
        <v>36</v>
      </c>
    </row>
    <row r="278" spans="1:3" x14ac:dyDescent="0.2">
      <c r="A278" t="s">
        <v>1695</v>
      </c>
      <c r="B278" t="s">
        <v>1581</v>
      </c>
      <c r="C278" t="s">
        <v>37</v>
      </c>
    </row>
    <row r="279" spans="1:3" x14ac:dyDescent="0.2">
      <c r="A279" t="s">
        <v>1695</v>
      </c>
      <c r="B279" t="s">
        <v>1582</v>
      </c>
      <c r="C279" t="s">
        <v>36</v>
      </c>
    </row>
    <row r="280" spans="1:3" x14ac:dyDescent="0.2">
      <c r="A280" t="s">
        <v>1695</v>
      </c>
      <c r="B280" t="s">
        <v>1583</v>
      </c>
      <c r="C280" t="s">
        <v>36</v>
      </c>
    </row>
    <row r="281" spans="1:3" x14ac:dyDescent="0.2">
      <c r="A281" t="s">
        <v>1695</v>
      </c>
      <c r="B281" t="s">
        <v>1584</v>
      </c>
      <c r="C281" t="s">
        <v>37</v>
      </c>
    </row>
    <row r="282" spans="1:3" x14ac:dyDescent="0.2">
      <c r="A282" t="s">
        <v>1698</v>
      </c>
      <c r="B282" t="s">
        <v>1580</v>
      </c>
      <c r="C282" t="s">
        <v>36</v>
      </c>
    </row>
    <row r="283" spans="1:3" x14ac:dyDescent="0.2">
      <c r="A283" t="s">
        <v>1698</v>
      </c>
      <c r="B283" t="s">
        <v>1581</v>
      </c>
      <c r="C283" t="s">
        <v>37</v>
      </c>
    </row>
    <row r="284" spans="1:3" x14ac:dyDescent="0.2">
      <c r="A284" t="s">
        <v>1698</v>
      </c>
      <c r="B284" t="s">
        <v>1582</v>
      </c>
      <c r="C284" t="s">
        <v>36</v>
      </c>
    </row>
    <row r="285" spans="1:3" x14ac:dyDescent="0.2">
      <c r="A285" t="s">
        <v>1698</v>
      </c>
      <c r="B285" t="s">
        <v>1583</v>
      </c>
      <c r="C285" t="s">
        <v>36</v>
      </c>
    </row>
    <row r="286" spans="1:3" x14ac:dyDescent="0.2">
      <c r="A286" t="s">
        <v>1698</v>
      </c>
      <c r="B286" t="s">
        <v>1584</v>
      </c>
      <c r="C286" t="s">
        <v>37</v>
      </c>
    </row>
    <row r="287" spans="1:3" x14ac:dyDescent="0.2">
      <c r="A287" t="s">
        <v>1699</v>
      </c>
      <c r="B287" t="s">
        <v>1580</v>
      </c>
      <c r="C287" t="s">
        <v>36</v>
      </c>
    </row>
    <row r="288" spans="1:3" x14ac:dyDescent="0.2">
      <c r="A288" t="s">
        <v>1699</v>
      </c>
      <c r="B288" t="s">
        <v>1581</v>
      </c>
      <c r="C288" t="s">
        <v>37</v>
      </c>
    </row>
    <row r="289" spans="1:3" x14ac:dyDescent="0.2">
      <c r="A289" t="s">
        <v>1699</v>
      </c>
      <c r="B289" t="s">
        <v>1582</v>
      </c>
      <c r="C289" t="s">
        <v>37</v>
      </c>
    </row>
    <row r="290" spans="1:3" x14ac:dyDescent="0.2">
      <c r="A290" t="s">
        <v>1699</v>
      </c>
      <c r="B290" t="s">
        <v>1583</v>
      </c>
      <c r="C290" t="s">
        <v>36</v>
      </c>
    </row>
    <row r="291" spans="1:3" x14ac:dyDescent="0.2">
      <c r="A291" t="s">
        <v>1699</v>
      </c>
      <c r="B291" t="s">
        <v>1584</v>
      </c>
      <c r="C291" t="s">
        <v>37</v>
      </c>
    </row>
    <row r="292" spans="1:3" x14ac:dyDescent="0.2">
      <c r="A292" t="s">
        <v>1701</v>
      </c>
      <c r="B292" t="s">
        <v>1580</v>
      </c>
      <c r="C292" t="s">
        <v>36</v>
      </c>
    </row>
    <row r="293" spans="1:3" x14ac:dyDescent="0.2">
      <c r="A293" t="s">
        <v>1701</v>
      </c>
      <c r="B293" t="s">
        <v>1581</v>
      </c>
      <c r="C293" t="s">
        <v>37</v>
      </c>
    </row>
    <row r="294" spans="1:3" x14ac:dyDescent="0.2">
      <c r="A294" t="s">
        <v>1701</v>
      </c>
      <c r="B294" t="s">
        <v>1582</v>
      </c>
      <c r="C294" t="s">
        <v>37</v>
      </c>
    </row>
    <row r="295" spans="1:3" x14ac:dyDescent="0.2">
      <c r="A295" t="s">
        <v>1701</v>
      </c>
      <c r="B295" t="s">
        <v>1583</v>
      </c>
      <c r="C295" t="s">
        <v>36</v>
      </c>
    </row>
    <row r="296" spans="1:3" x14ac:dyDescent="0.2">
      <c r="A296" t="s">
        <v>1701</v>
      </c>
      <c r="B296" t="s">
        <v>1584</v>
      </c>
      <c r="C296" t="s">
        <v>37</v>
      </c>
    </row>
    <row r="297" spans="1:3" x14ac:dyDescent="0.2">
      <c r="A297" t="s">
        <v>1702</v>
      </c>
      <c r="B297" t="s">
        <v>1580</v>
      </c>
      <c r="C297" t="s">
        <v>36</v>
      </c>
    </row>
    <row r="298" spans="1:3" x14ac:dyDescent="0.2">
      <c r="A298" t="s">
        <v>1702</v>
      </c>
      <c r="B298" t="s">
        <v>1581</v>
      </c>
      <c r="C298" t="s">
        <v>37</v>
      </c>
    </row>
    <row r="299" spans="1:3" x14ac:dyDescent="0.2">
      <c r="A299" t="s">
        <v>1702</v>
      </c>
      <c r="B299" t="s">
        <v>1582</v>
      </c>
      <c r="C299" t="s">
        <v>36</v>
      </c>
    </row>
    <row r="300" spans="1:3" x14ac:dyDescent="0.2">
      <c r="A300" t="s">
        <v>1702</v>
      </c>
      <c r="B300" t="s">
        <v>1583</v>
      </c>
      <c r="C300" t="s">
        <v>36</v>
      </c>
    </row>
    <row r="301" spans="1:3" x14ac:dyDescent="0.2">
      <c r="A301" t="s">
        <v>1702</v>
      </c>
      <c r="B301" t="s">
        <v>1584</v>
      </c>
      <c r="C301" t="s">
        <v>37</v>
      </c>
    </row>
    <row r="302" spans="1:3" x14ac:dyDescent="0.2">
      <c r="A302" t="s">
        <v>1703</v>
      </c>
      <c r="B302" t="s">
        <v>1580</v>
      </c>
      <c r="C302" t="s">
        <v>36</v>
      </c>
    </row>
    <row r="303" spans="1:3" x14ac:dyDescent="0.2">
      <c r="A303" t="s">
        <v>1703</v>
      </c>
      <c r="B303" t="s">
        <v>1581</v>
      </c>
      <c r="C303" t="s">
        <v>37</v>
      </c>
    </row>
    <row r="304" spans="1:3" x14ac:dyDescent="0.2">
      <c r="A304" t="s">
        <v>1703</v>
      </c>
      <c r="B304" t="s">
        <v>1582</v>
      </c>
      <c r="C304" t="s">
        <v>37</v>
      </c>
    </row>
    <row r="305" spans="1:3" x14ac:dyDescent="0.2">
      <c r="A305" t="s">
        <v>1703</v>
      </c>
      <c r="B305" t="s">
        <v>1583</v>
      </c>
      <c r="C305" t="s">
        <v>36</v>
      </c>
    </row>
    <row r="306" spans="1:3" x14ac:dyDescent="0.2">
      <c r="A306" t="s">
        <v>1703</v>
      </c>
      <c r="B306" t="s">
        <v>1584</v>
      </c>
      <c r="C306" t="s">
        <v>37</v>
      </c>
    </row>
    <row r="307" spans="1:3" x14ac:dyDescent="0.2">
      <c r="A307" t="s">
        <v>1704</v>
      </c>
      <c r="B307" t="s">
        <v>1580</v>
      </c>
      <c r="C307" t="s">
        <v>36</v>
      </c>
    </row>
    <row r="308" spans="1:3" x14ac:dyDescent="0.2">
      <c r="A308" t="s">
        <v>1704</v>
      </c>
      <c r="B308" t="s">
        <v>1581</v>
      </c>
      <c r="C308" t="s">
        <v>37</v>
      </c>
    </row>
    <row r="309" spans="1:3" x14ac:dyDescent="0.2">
      <c r="A309" t="s">
        <v>1704</v>
      </c>
      <c r="B309" t="s">
        <v>1582</v>
      </c>
      <c r="C309" t="s">
        <v>36</v>
      </c>
    </row>
    <row r="310" spans="1:3" x14ac:dyDescent="0.2">
      <c r="A310" t="s">
        <v>1704</v>
      </c>
      <c r="B310" t="s">
        <v>1583</v>
      </c>
      <c r="C310" t="s">
        <v>36</v>
      </c>
    </row>
    <row r="311" spans="1:3" x14ac:dyDescent="0.2">
      <c r="A311" t="s">
        <v>1704</v>
      </c>
      <c r="B311" t="s">
        <v>1584</v>
      </c>
      <c r="C311" t="s">
        <v>37</v>
      </c>
    </row>
    <row r="312" spans="1:3" x14ac:dyDescent="0.2">
      <c r="A312" t="s">
        <v>1705</v>
      </c>
      <c r="B312" t="s">
        <v>1580</v>
      </c>
      <c r="C312" t="s">
        <v>36</v>
      </c>
    </row>
    <row r="313" spans="1:3" x14ac:dyDescent="0.2">
      <c r="A313" t="s">
        <v>1705</v>
      </c>
      <c r="B313" t="s">
        <v>1581</v>
      </c>
      <c r="C313" t="s">
        <v>37</v>
      </c>
    </row>
    <row r="314" spans="1:3" x14ac:dyDescent="0.2">
      <c r="A314" t="s">
        <v>1705</v>
      </c>
      <c r="B314" t="s">
        <v>1582</v>
      </c>
      <c r="C314" t="s">
        <v>36</v>
      </c>
    </row>
    <row r="315" spans="1:3" x14ac:dyDescent="0.2">
      <c r="A315" t="s">
        <v>1705</v>
      </c>
      <c r="B315" t="s">
        <v>1583</v>
      </c>
      <c r="C315" t="s">
        <v>36</v>
      </c>
    </row>
    <row r="316" spans="1:3" x14ac:dyDescent="0.2">
      <c r="A316" t="s">
        <v>1705</v>
      </c>
      <c r="B316" t="s">
        <v>1584</v>
      </c>
      <c r="C316" t="s">
        <v>37</v>
      </c>
    </row>
    <row r="317" spans="1:3" x14ac:dyDescent="0.2">
      <c r="A317" t="s">
        <v>1706</v>
      </c>
      <c r="B317" t="s">
        <v>1580</v>
      </c>
      <c r="C317" t="s">
        <v>36</v>
      </c>
    </row>
    <row r="318" spans="1:3" x14ac:dyDescent="0.2">
      <c r="A318" t="s">
        <v>1706</v>
      </c>
      <c r="B318" t="s">
        <v>1581</v>
      </c>
      <c r="C318" t="s">
        <v>37</v>
      </c>
    </row>
    <row r="319" spans="1:3" x14ac:dyDescent="0.2">
      <c r="A319" t="s">
        <v>1706</v>
      </c>
      <c r="B319" t="s">
        <v>1582</v>
      </c>
      <c r="C319" t="s">
        <v>37</v>
      </c>
    </row>
    <row r="320" spans="1:3" x14ac:dyDescent="0.2">
      <c r="A320" t="s">
        <v>1706</v>
      </c>
      <c r="B320" t="s">
        <v>1583</v>
      </c>
      <c r="C320" t="s">
        <v>37</v>
      </c>
    </row>
    <row r="321" spans="1:3" x14ac:dyDescent="0.2">
      <c r="A321" t="s">
        <v>1706</v>
      </c>
      <c r="B321" t="s">
        <v>1584</v>
      </c>
      <c r="C321" t="s">
        <v>37</v>
      </c>
    </row>
    <row r="322" spans="1:3" x14ac:dyDescent="0.2">
      <c r="A322" t="s">
        <v>1707</v>
      </c>
      <c r="B322" t="s">
        <v>1580</v>
      </c>
      <c r="C322" t="s">
        <v>36</v>
      </c>
    </row>
    <row r="323" spans="1:3" x14ac:dyDescent="0.2">
      <c r="A323" t="s">
        <v>1707</v>
      </c>
      <c r="B323" t="s">
        <v>1581</v>
      </c>
      <c r="C323" t="s">
        <v>37</v>
      </c>
    </row>
    <row r="324" spans="1:3" x14ac:dyDescent="0.2">
      <c r="A324" t="s">
        <v>1707</v>
      </c>
      <c r="B324" t="s">
        <v>1582</v>
      </c>
      <c r="C324" t="s">
        <v>37</v>
      </c>
    </row>
    <row r="325" spans="1:3" x14ac:dyDescent="0.2">
      <c r="A325" t="s">
        <v>1707</v>
      </c>
      <c r="B325" t="s">
        <v>1583</v>
      </c>
      <c r="C325" t="s">
        <v>36</v>
      </c>
    </row>
    <row r="326" spans="1:3" x14ac:dyDescent="0.2">
      <c r="A326" t="s">
        <v>1707</v>
      </c>
      <c r="B326" t="s">
        <v>1584</v>
      </c>
      <c r="C326" t="s">
        <v>37</v>
      </c>
    </row>
    <row r="327" spans="1:3" x14ac:dyDescent="0.2">
      <c r="A327" t="s">
        <v>1708</v>
      </c>
      <c r="B327" t="s">
        <v>1580</v>
      </c>
      <c r="C327" t="s">
        <v>36</v>
      </c>
    </row>
    <row r="328" spans="1:3" x14ac:dyDescent="0.2">
      <c r="A328" t="s">
        <v>1708</v>
      </c>
      <c r="B328" t="s">
        <v>1581</v>
      </c>
      <c r="C328" t="s">
        <v>37</v>
      </c>
    </row>
    <row r="329" spans="1:3" x14ac:dyDescent="0.2">
      <c r="A329" t="s">
        <v>1708</v>
      </c>
      <c r="B329" t="s">
        <v>1582</v>
      </c>
      <c r="C329" t="s">
        <v>37</v>
      </c>
    </row>
    <row r="330" spans="1:3" x14ac:dyDescent="0.2">
      <c r="A330" t="s">
        <v>1708</v>
      </c>
      <c r="B330" t="s">
        <v>1583</v>
      </c>
      <c r="C330" t="s">
        <v>36</v>
      </c>
    </row>
    <row r="331" spans="1:3" x14ac:dyDescent="0.2">
      <c r="A331" t="s">
        <v>1708</v>
      </c>
      <c r="B331" t="s">
        <v>1584</v>
      </c>
      <c r="C331" t="s">
        <v>37</v>
      </c>
    </row>
    <row r="332" spans="1:3" x14ac:dyDescent="0.2">
      <c r="A332" t="s">
        <v>1709</v>
      </c>
      <c r="B332" t="s">
        <v>1580</v>
      </c>
      <c r="C332" t="s">
        <v>36</v>
      </c>
    </row>
    <row r="333" spans="1:3" x14ac:dyDescent="0.2">
      <c r="A333" t="s">
        <v>1709</v>
      </c>
      <c r="B333" t="s">
        <v>1581</v>
      </c>
      <c r="C333" t="s">
        <v>36</v>
      </c>
    </row>
    <row r="334" spans="1:3" x14ac:dyDescent="0.2">
      <c r="A334" t="s">
        <v>1709</v>
      </c>
      <c r="B334" t="s">
        <v>1582</v>
      </c>
      <c r="C334" t="s">
        <v>37</v>
      </c>
    </row>
    <row r="335" spans="1:3" x14ac:dyDescent="0.2">
      <c r="A335" t="s">
        <v>1709</v>
      </c>
      <c r="B335" t="s">
        <v>1583</v>
      </c>
      <c r="C335" t="s">
        <v>36</v>
      </c>
    </row>
    <row r="336" spans="1:3" x14ac:dyDescent="0.2">
      <c r="A336" t="s">
        <v>1709</v>
      </c>
      <c r="B336" t="s">
        <v>1584</v>
      </c>
      <c r="C336" t="s">
        <v>37</v>
      </c>
    </row>
    <row r="337" spans="1:3" x14ac:dyDescent="0.2">
      <c r="A337" t="s">
        <v>1710</v>
      </c>
      <c r="B337" t="s">
        <v>1580</v>
      </c>
      <c r="C337" t="s">
        <v>36</v>
      </c>
    </row>
    <row r="338" spans="1:3" x14ac:dyDescent="0.2">
      <c r="A338" t="s">
        <v>1710</v>
      </c>
      <c r="B338" t="s">
        <v>1581</v>
      </c>
      <c r="C338" t="s">
        <v>37</v>
      </c>
    </row>
    <row r="339" spans="1:3" x14ac:dyDescent="0.2">
      <c r="A339" t="s">
        <v>1710</v>
      </c>
      <c r="B339" t="s">
        <v>1582</v>
      </c>
      <c r="C339" t="s">
        <v>37</v>
      </c>
    </row>
    <row r="340" spans="1:3" x14ac:dyDescent="0.2">
      <c r="A340" t="s">
        <v>1710</v>
      </c>
      <c r="B340" t="s">
        <v>1583</v>
      </c>
      <c r="C340" t="s">
        <v>36</v>
      </c>
    </row>
    <row r="341" spans="1:3" x14ac:dyDescent="0.2">
      <c r="A341" t="s">
        <v>1710</v>
      </c>
      <c r="B341" t="s">
        <v>1584</v>
      </c>
      <c r="C341" t="s">
        <v>36</v>
      </c>
    </row>
    <row r="342" spans="1:3" x14ac:dyDescent="0.2">
      <c r="A342" t="s">
        <v>1712</v>
      </c>
      <c r="B342" t="s">
        <v>1580</v>
      </c>
      <c r="C342" t="s">
        <v>36</v>
      </c>
    </row>
    <row r="343" spans="1:3" x14ac:dyDescent="0.2">
      <c r="A343" t="s">
        <v>1712</v>
      </c>
      <c r="B343" t="s">
        <v>1581</v>
      </c>
      <c r="C343" t="s">
        <v>37</v>
      </c>
    </row>
    <row r="344" spans="1:3" x14ac:dyDescent="0.2">
      <c r="A344" t="s">
        <v>1712</v>
      </c>
      <c r="B344" t="s">
        <v>1582</v>
      </c>
      <c r="C344" t="s">
        <v>37</v>
      </c>
    </row>
    <row r="345" spans="1:3" x14ac:dyDescent="0.2">
      <c r="A345" t="s">
        <v>1712</v>
      </c>
      <c r="B345" t="s">
        <v>1583</v>
      </c>
      <c r="C345" t="s">
        <v>36</v>
      </c>
    </row>
    <row r="346" spans="1:3" x14ac:dyDescent="0.2">
      <c r="A346" t="s">
        <v>1712</v>
      </c>
      <c r="B346" t="s">
        <v>1584</v>
      </c>
      <c r="C346" t="s">
        <v>36</v>
      </c>
    </row>
    <row r="347" spans="1:3" x14ac:dyDescent="0.2">
      <c r="A347" t="s">
        <v>1713</v>
      </c>
      <c r="B347" t="s">
        <v>1580</v>
      </c>
      <c r="C347" t="s">
        <v>36</v>
      </c>
    </row>
    <row r="348" spans="1:3" x14ac:dyDescent="0.2">
      <c r="A348" t="s">
        <v>1713</v>
      </c>
      <c r="B348" t="s">
        <v>1581</v>
      </c>
      <c r="C348" t="s">
        <v>37</v>
      </c>
    </row>
    <row r="349" spans="1:3" x14ac:dyDescent="0.2">
      <c r="A349" t="s">
        <v>1713</v>
      </c>
      <c r="B349" t="s">
        <v>1582</v>
      </c>
      <c r="C349" t="s">
        <v>37</v>
      </c>
    </row>
    <row r="350" spans="1:3" x14ac:dyDescent="0.2">
      <c r="A350" t="s">
        <v>1713</v>
      </c>
      <c r="B350" t="s">
        <v>1583</v>
      </c>
      <c r="C350" t="s">
        <v>36</v>
      </c>
    </row>
    <row r="351" spans="1:3" x14ac:dyDescent="0.2">
      <c r="A351" t="s">
        <v>1713</v>
      </c>
      <c r="B351" t="s">
        <v>1584</v>
      </c>
      <c r="C351" t="s">
        <v>36</v>
      </c>
    </row>
    <row r="352" spans="1:3" x14ac:dyDescent="0.2">
      <c r="A352" t="s">
        <v>1714</v>
      </c>
      <c r="B352" t="s">
        <v>1580</v>
      </c>
      <c r="C352" t="s">
        <v>36</v>
      </c>
    </row>
    <row r="353" spans="1:3" x14ac:dyDescent="0.2">
      <c r="A353" t="s">
        <v>1714</v>
      </c>
      <c r="B353" t="s">
        <v>1581</v>
      </c>
      <c r="C353" t="s">
        <v>37</v>
      </c>
    </row>
    <row r="354" spans="1:3" x14ac:dyDescent="0.2">
      <c r="A354" t="s">
        <v>1714</v>
      </c>
      <c r="B354" t="s">
        <v>1582</v>
      </c>
      <c r="C354" t="s">
        <v>37</v>
      </c>
    </row>
    <row r="355" spans="1:3" x14ac:dyDescent="0.2">
      <c r="A355" t="s">
        <v>1714</v>
      </c>
      <c r="B355" t="s">
        <v>1583</v>
      </c>
      <c r="C355" t="s">
        <v>36</v>
      </c>
    </row>
    <row r="356" spans="1:3" x14ac:dyDescent="0.2">
      <c r="A356" t="s">
        <v>1714</v>
      </c>
      <c r="B356" t="s">
        <v>1584</v>
      </c>
      <c r="C356" t="s">
        <v>36</v>
      </c>
    </row>
    <row r="357" spans="1:3" x14ac:dyDescent="0.2">
      <c r="A357" t="s">
        <v>1716</v>
      </c>
      <c r="B357" t="s">
        <v>1580</v>
      </c>
      <c r="C357" t="s">
        <v>36</v>
      </c>
    </row>
    <row r="358" spans="1:3" x14ac:dyDescent="0.2">
      <c r="A358" t="s">
        <v>1716</v>
      </c>
      <c r="B358" t="s">
        <v>1581</v>
      </c>
      <c r="C358" t="s">
        <v>37</v>
      </c>
    </row>
    <row r="359" spans="1:3" x14ac:dyDescent="0.2">
      <c r="A359" t="s">
        <v>1716</v>
      </c>
      <c r="B359" t="s">
        <v>1582</v>
      </c>
      <c r="C359" t="s">
        <v>37</v>
      </c>
    </row>
    <row r="360" spans="1:3" x14ac:dyDescent="0.2">
      <c r="A360" t="s">
        <v>1716</v>
      </c>
      <c r="B360" t="s">
        <v>1583</v>
      </c>
      <c r="C360" t="s">
        <v>36</v>
      </c>
    </row>
    <row r="361" spans="1:3" x14ac:dyDescent="0.2">
      <c r="A361" t="s">
        <v>1716</v>
      </c>
      <c r="B361" t="s">
        <v>1584</v>
      </c>
      <c r="C361" t="s">
        <v>36</v>
      </c>
    </row>
    <row r="362" spans="1:3" x14ac:dyDescent="0.2">
      <c r="A362" t="s">
        <v>1717</v>
      </c>
      <c r="B362" t="s">
        <v>1580</v>
      </c>
      <c r="C362" t="s">
        <v>36</v>
      </c>
    </row>
    <row r="363" spans="1:3" x14ac:dyDescent="0.2">
      <c r="A363" t="s">
        <v>1717</v>
      </c>
      <c r="B363" t="s">
        <v>1581</v>
      </c>
      <c r="C363" t="s">
        <v>37</v>
      </c>
    </row>
    <row r="364" spans="1:3" x14ac:dyDescent="0.2">
      <c r="A364" t="s">
        <v>1717</v>
      </c>
      <c r="B364" t="s">
        <v>1582</v>
      </c>
      <c r="C364" t="s">
        <v>37</v>
      </c>
    </row>
    <row r="365" spans="1:3" x14ac:dyDescent="0.2">
      <c r="A365" t="s">
        <v>1717</v>
      </c>
      <c r="B365" t="s">
        <v>1583</v>
      </c>
      <c r="C365" t="s">
        <v>36</v>
      </c>
    </row>
    <row r="366" spans="1:3" x14ac:dyDescent="0.2">
      <c r="A366" t="s">
        <v>1717</v>
      </c>
      <c r="B366" t="s">
        <v>1584</v>
      </c>
      <c r="C366" t="s">
        <v>37</v>
      </c>
    </row>
    <row r="367" spans="1:3" x14ac:dyDescent="0.2">
      <c r="A367" t="s">
        <v>1718</v>
      </c>
      <c r="B367" t="s">
        <v>1580</v>
      </c>
      <c r="C367" t="s">
        <v>36</v>
      </c>
    </row>
    <row r="368" spans="1:3" x14ac:dyDescent="0.2">
      <c r="A368" t="s">
        <v>1718</v>
      </c>
      <c r="B368" t="s">
        <v>1581</v>
      </c>
      <c r="C368" t="s">
        <v>37</v>
      </c>
    </row>
    <row r="369" spans="1:3" x14ac:dyDescent="0.2">
      <c r="A369" t="s">
        <v>1718</v>
      </c>
      <c r="B369" t="s">
        <v>1582</v>
      </c>
      <c r="C369" t="s">
        <v>37</v>
      </c>
    </row>
    <row r="370" spans="1:3" x14ac:dyDescent="0.2">
      <c r="A370" t="s">
        <v>1718</v>
      </c>
      <c r="B370" t="s">
        <v>1583</v>
      </c>
      <c r="C370" t="s">
        <v>36</v>
      </c>
    </row>
    <row r="371" spans="1:3" x14ac:dyDescent="0.2">
      <c r="A371" t="s">
        <v>1718</v>
      </c>
      <c r="B371" t="s">
        <v>1584</v>
      </c>
      <c r="C371" t="s">
        <v>36</v>
      </c>
    </row>
    <row r="372" spans="1:3" x14ac:dyDescent="0.2">
      <c r="A372" t="s">
        <v>1719</v>
      </c>
      <c r="B372" t="s">
        <v>1580</v>
      </c>
      <c r="C372" t="s">
        <v>37</v>
      </c>
    </row>
    <row r="373" spans="1:3" x14ac:dyDescent="0.2">
      <c r="A373" t="s">
        <v>1719</v>
      </c>
      <c r="B373" t="s">
        <v>1581</v>
      </c>
      <c r="C373" t="s">
        <v>37</v>
      </c>
    </row>
    <row r="374" spans="1:3" x14ac:dyDescent="0.2">
      <c r="A374" t="s">
        <v>1719</v>
      </c>
      <c r="B374" t="s">
        <v>1582</v>
      </c>
      <c r="C374" t="s">
        <v>37</v>
      </c>
    </row>
    <row r="375" spans="1:3" x14ac:dyDescent="0.2">
      <c r="A375" t="s">
        <v>1719</v>
      </c>
      <c r="B375" t="s">
        <v>1583</v>
      </c>
      <c r="C375" t="s">
        <v>36</v>
      </c>
    </row>
    <row r="376" spans="1:3" x14ac:dyDescent="0.2">
      <c r="A376" t="s">
        <v>1719</v>
      </c>
      <c r="B376" t="s">
        <v>1584</v>
      </c>
      <c r="C376" t="s">
        <v>36</v>
      </c>
    </row>
    <row r="377" spans="1:3" x14ac:dyDescent="0.2">
      <c r="A377" t="s">
        <v>1721</v>
      </c>
      <c r="B377" t="s">
        <v>1580</v>
      </c>
      <c r="C377" t="s">
        <v>36</v>
      </c>
    </row>
    <row r="378" spans="1:3" x14ac:dyDescent="0.2">
      <c r="A378" t="s">
        <v>1721</v>
      </c>
      <c r="B378" t="s">
        <v>1581</v>
      </c>
      <c r="C378" t="s">
        <v>37</v>
      </c>
    </row>
    <row r="379" spans="1:3" x14ac:dyDescent="0.2">
      <c r="A379" t="s">
        <v>1721</v>
      </c>
      <c r="B379" t="s">
        <v>1582</v>
      </c>
      <c r="C379" t="s">
        <v>36</v>
      </c>
    </row>
    <row r="380" spans="1:3" x14ac:dyDescent="0.2">
      <c r="A380" t="s">
        <v>1721</v>
      </c>
      <c r="B380" t="s">
        <v>1583</v>
      </c>
      <c r="C380" t="s">
        <v>36</v>
      </c>
    </row>
    <row r="381" spans="1:3" x14ac:dyDescent="0.2">
      <c r="A381" t="s">
        <v>1721</v>
      </c>
      <c r="B381" t="s">
        <v>1584</v>
      </c>
      <c r="C381" t="s">
        <v>37</v>
      </c>
    </row>
    <row r="382" spans="1:3" x14ac:dyDescent="0.2">
      <c r="A382" t="s">
        <v>1722</v>
      </c>
      <c r="B382" t="s">
        <v>1580</v>
      </c>
      <c r="C382" t="s">
        <v>36</v>
      </c>
    </row>
    <row r="383" spans="1:3" x14ac:dyDescent="0.2">
      <c r="A383" t="s">
        <v>1722</v>
      </c>
      <c r="B383" t="s">
        <v>1581</v>
      </c>
      <c r="C383" t="s">
        <v>36</v>
      </c>
    </row>
    <row r="384" spans="1:3" x14ac:dyDescent="0.2">
      <c r="A384" t="s">
        <v>1722</v>
      </c>
      <c r="B384" t="s">
        <v>1582</v>
      </c>
      <c r="C384" t="s">
        <v>37</v>
      </c>
    </row>
    <row r="385" spans="1:3" x14ac:dyDescent="0.2">
      <c r="A385" t="s">
        <v>1722</v>
      </c>
      <c r="B385" t="s">
        <v>1583</v>
      </c>
      <c r="C385" t="s">
        <v>36</v>
      </c>
    </row>
    <row r="386" spans="1:3" x14ac:dyDescent="0.2">
      <c r="A386" t="s">
        <v>1722</v>
      </c>
      <c r="B386" t="s">
        <v>1584</v>
      </c>
      <c r="C386" t="s">
        <v>36</v>
      </c>
    </row>
    <row r="387" spans="1:3" x14ac:dyDescent="0.2">
      <c r="A387" t="s">
        <v>1723</v>
      </c>
      <c r="B387" t="s">
        <v>1580</v>
      </c>
      <c r="C387" t="s">
        <v>36</v>
      </c>
    </row>
    <row r="388" spans="1:3" x14ac:dyDescent="0.2">
      <c r="A388" t="s">
        <v>1723</v>
      </c>
      <c r="B388" t="s">
        <v>1581</v>
      </c>
      <c r="C388" t="s">
        <v>37</v>
      </c>
    </row>
    <row r="389" spans="1:3" x14ac:dyDescent="0.2">
      <c r="A389" t="s">
        <v>1723</v>
      </c>
      <c r="B389" t="s">
        <v>1582</v>
      </c>
      <c r="C389" t="s">
        <v>37</v>
      </c>
    </row>
    <row r="390" spans="1:3" x14ac:dyDescent="0.2">
      <c r="A390" t="s">
        <v>1723</v>
      </c>
      <c r="B390" t="s">
        <v>1583</v>
      </c>
      <c r="C390" t="s">
        <v>37</v>
      </c>
    </row>
    <row r="391" spans="1:3" x14ac:dyDescent="0.2">
      <c r="A391" t="s">
        <v>1723</v>
      </c>
      <c r="B391" t="s">
        <v>1584</v>
      </c>
      <c r="C391" t="s">
        <v>37</v>
      </c>
    </row>
    <row r="392" spans="1:3" x14ac:dyDescent="0.2">
      <c r="A392" t="s">
        <v>1725</v>
      </c>
      <c r="B392" t="s">
        <v>1580</v>
      </c>
      <c r="C392" t="s">
        <v>36</v>
      </c>
    </row>
    <row r="393" spans="1:3" x14ac:dyDescent="0.2">
      <c r="A393" t="s">
        <v>1725</v>
      </c>
      <c r="B393" t="s">
        <v>1581</v>
      </c>
      <c r="C393" t="s">
        <v>37</v>
      </c>
    </row>
    <row r="394" spans="1:3" x14ac:dyDescent="0.2">
      <c r="A394" t="s">
        <v>1725</v>
      </c>
      <c r="B394" t="s">
        <v>1582</v>
      </c>
      <c r="C394" t="s">
        <v>36</v>
      </c>
    </row>
    <row r="395" spans="1:3" x14ac:dyDescent="0.2">
      <c r="A395" t="s">
        <v>1725</v>
      </c>
      <c r="B395" t="s">
        <v>1583</v>
      </c>
      <c r="C395" t="s">
        <v>37</v>
      </c>
    </row>
    <row r="396" spans="1:3" x14ac:dyDescent="0.2">
      <c r="A396" t="s">
        <v>1725</v>
      </c>
      <c r="B396" t="s">
        <v>1584</v>
      </c>
      <c r="C396" t="s">
        <v>36</v>
      </c>
    </row>
    <row r="397" spans="1:3" x14ac:dyDescent="0.2">
      <c r="A397" t="s">
        <v>1727</v>
      </c>
      <c r="B397" t="s">
        <v>1580</v>
      </c>
      <c r="C397" t="s">
        <v>36</v>
      </c>
    </row>
    <row r="398" spans="1:3" x14ac:dyDescent="0.2">
      <c r="A398" t="s">
        <v>1727</v>
      </c>
      <c r="B398" t="s">
        <v>1581</v>
      </c>
      <c r="C398" t="s">
        <v>36</v>
      </c>
    </row>
    <row r="399" spans="1:3" x14ac:dyDescent="0.2">
      <c r="A399" t="s">
        <v>1727</v>
      </c>
      <c r="B399" t="s">
        <v>1582</v>
      </c>
      <c r="C399" t="s">
        <v>36</v>
      </c>
    </row>
    <row r="400" spans="1:3" x14ac:dyDescent="0.2">
      <c r="A400" t="s">
        <v>1727</v>
      </c>
      <c r="B400" t="s">
        <v>1583</v>
      </c>
      <c r="C400" t="s">
        <v>37</v>
      </c>
    </row>
    <row r="401" spans="1:3" x14ac:dyDescent="0.2">
      <c r="A401" t="s">
        <v>1727</v>
      </c>
      <c r="B401" t="s">
        <v>1584</v>
      </c>
      <c r="C401" t="s">
        <v>36</v>
      </c>
    </row>
    <row r="402" spans="1:3" x14ac:dyDescent="0.2">
      <c r="A402" t="s">
        <v>1728</v>
      </c>
      <c r="B402" t="s">
        <v>1580</v>
      </c>
      <c r="C402" t="s">
        <v>36</v>
      </c>
    </row>
    <row r="403" spans="1:3" x14ac:dyDescent="0.2">
      <c r="A403" t="s">
        <v>1728</v>
      </c>
      <c r="B403" t="s">
        <v>1581</v>
      </c>
      <c r="C403" t="s">
        <v>37</v>
      </c>
    </row>
    <row r="404" spans="1:3" x14ac:dyDescent="0.2">
      <c r="A404" t="s">
        <v>1728</v>
      </c>
      <c r="B404" t="s">
        <v>1582</v>
      </c>
      <c r="C404" t="s">
        <v>37</v>
      </c>
    </row>
    <row r="405" spans="1:3" x14ac:dyDescent="0.2">
      <c r="A405" t="s">
        <v>1728</v>
      </c>
      <c r="B405" t="s">
        <v>1583</v>
      </c>
      <c r="C405" t="s">
        <v>36</v>
      </c>
    </row>
    <row r="406" spans="1:3" x14ac:dyDescent="0.2">
      <c r="A406" t="s">
        <v>1728</v>
      </c>
      <c r="B406" t="s">
        <v>1584</v>
      </c>
      <c r="C406" t="s">
        <v>37</v>
      </c>
    </row>
    <row r="407" spans="1:3" x14ac:dyDescent="0.2">
      <c r="A407" t="s">
        <v>1729</v>
      </c>
      <c r="B407" t="s">
        <v>1580</v>
      </c>
      <c r="C407" t="s">
        <v>36</v>
      </c>
    </row>
    <row r="408" spans="1:3" x14ac:dyDescent="0.2">
      <c r="A408" t="s">
        <v>1729</v>
      </c>
      <c r="B408" t="s">
        <v>1581</v>
      </c>
      <c r="C408" t="s">
        <v>37</v>
      </c>
    </row>
    <row r="409" spans="1:3" x14ac:dyDescent="0.2">
      <c r="A409" t="s">
        <v>1729</v>
      </c>
      <c r="B409" t="s">
        <v>1582</v>
      </c>
      <c r="C409" t="s">
        <v>37</v>
      </c>
    </row>
    <row r="410" spans="1:3" x14ac:dyDescent="0.2">
      <c r="A410" t="s">
        <v>1729</v>
      </c>
      <c r="B410" t="s">
        <v>1583</v>
      </c>
      <c r="C410" t="s">
        <v>36</v>
      </c>
    </row>
    <row r="411" spans="1:3" x14ac:dyDescent="0.2">
      <c r="A411" t="s">
        <v>1729</v>
      </c>
      <c r="B411" t="s">
        <v>1584</v>
      </c>
      <c r="C411" t="s">
        <v>37</v>
      </c>
    </row>
    <row r="412" spans="1:3" x14ac:dyDescent="0.2">
      <c r="A412" t="s">
        <v>1730</v>
      </c>
      <c r="B412" t="s">
        <v>1580</v>
      </c>
      <c r="C412" t="s">
        <v>36</v>
      </c>
    </row>
    <row r="413" spans="1:3" x14ac:dyDescent="0.2">
      <c r="A413" t="s">
        <v>1730</v>
      </c>
      <c r="B413" t="s">
        <v>1581</v>
      </c>
      <c r="C413" t="s">
        <v>37</v>
      </c>
    </row>
    <row r="414" spans="1:3" x14ac:dyDescent="0.2">
      <c r="A414" t="s">
        <v>1730</v>
      </c>
      <c r="B414" t="s">
        <v>1582</v>
      </c>
      <c r="C414" t="s">
        <v>37</v>
      </c>
    </row>
    <row r="415" spans="1:3" x14ac:dyDescent="0.2">
      <c r="A415" t="s">
        <v>1730</v>
      </c>
      <c r="B415" t="s">
        <v>1583</v>
      </c>
      <c r="C415" t="s">
        <v>36</v>
      </c>
    </row>
    <row r="416" spans="1:3" x14ac:dyDescent="0.2">
      <c r="A416" t="s">
        <v>1730</v>
      </c>
      <c r="B416" t="s">
        <v>1584</v>
      </c>
      <c r="C416" t="s">
        <v>36</v>
      </c>
    </row>
    <row r="417" spans="1:3" x14ac:dyDescent="0.2">
      <c r="A417" t="s">
        <v>1731</v>
      </c>
      <c r="B417" t="s">
        <v>1580</v>
      </c>
      <c r="C417" t="s">
        <v>36</v>
      </c>
    </row>
    <row r="418" spans="1:3" x14ac:dyDescent="0.2">
      <c r="A418" t="s">
        <v>1731</v>
      </c>
      <c r="B418" t="s">
        <v>1581</v>
      </c>
      <c r="C418" t="s">
        <v>37</v>
      </c>
    </row>
    <row r="419" spans="1:3" x14ac:dyDescent="0.2">
      <c r="A419" t="s">
        <v>1731</v>
      </c>
      <c r="B419" t="s">
        <v>1582</v>
      </c>
      <c r="C419" t="s">
        <v>37</v>
      </c>
    </row>
    <row r="420" spans="1:3" x14ac:dyDescent="0.2">
      <c r="A420" t="s">
        <v>1731</v>
      </c>
      <c r="B420" t="s">
        <v>1583</v>
      </c>
      <c r="C420" t="s">
        <v>36</v>
      </c>
    </row>
    <row r="421" spans="1:3" x14ac:dyDescent="0.2">
      <c r="A421" t="s">
        <v>1731</v>
      </c>
      <c r="B421" t="s">
        <v>1584</v>
      </c>
      <c r="C421" t="s">
        <v>37</v>
      </c>
    </row>
    <row r="422" spans="1:3" x14ac:dyDescent="0.2">
      <c r="A422" t="s">
        <v>1732</v>
      </c>
      <c r="B422" t="s">
        <v>1580</v>
      </c>
      <c r="C422" t="s">
        <v>36</v>
      </c>
    </row>
    <row r="423" spans="1:3" x14ac:dyDescent="0.2">
      <c r="A423" t="s">
        <v>1732</v>
      </c>
      <c r="B423" t="s">
        <v>1581</v>
      </c>
      <c r="C423" t="s">
        <v>37</v>
      </c>
    </row>
    <row r="424" spans="1:3" x14ac:dyDescent="0.2">
      <c r="A424" t="s">
        <v>1732</v>
      </c>
      <c r="B424" t="s">
        <v>1582</v>
      </c>
      <c r="C424" t="s">
        <v>37</v>
      </c>
    </row>
    <row r="425" spans="1:3" x14ac:dyDescent="0.2">
      <c r="A425" t="s">
        <v>1732</v>
      </c>
      <c r="B425" t="s">
        <v>1583</v>
      </c>
      <c r="C425" t="s">
        <v>36</v>
      </c>
    </row>
    <row r="426" spans="1:3" x14ac:dyDescent="0.2">
      <c r="A426" t="s">
        <v>1732</v>
      </c>
      <c r="B426" t="s">
        <v>1584</v>
      </c>
      <c r="C426" t="s">
        <v>37</v>
      </c>
    </row>
    <row r="427" spans="1:3" x14ac:dyDescent="0.2">
      <c r="A427" t="s">
        <v>1733</v>
      </c>
      <c r="B427" t="s">
        <v>1580</v>
      </c>
      <c r="C427" t="s">
        <v>36</v>
      </c>
    </row>
    <row r="428" spans="1:3" x14ac:dyDescent="0.2">
      <c r="A428" t="s">
        <v>1733</v>
      </c>
      <c r="B428" t="s">
        <v>1581</v>
      </c>
      <c r="C428" t="s">
        <v>37</v>
      </c>
    </row>
    <row r="429" spans="1:3" x14ac:dyDescent="0.2">
      <c r="A429" t="s">
        <v>1733</v>
      </c>
      <c r="B429" t="s">
        <v>1582</v>
      </c>
      <c r="C429" t="s">
        <v>37</v>
      </c>
    </row>
    <row r="430" spans="1:3" x14ac:dyDescent="0.2">
      <c r="A430" t="s">
        <v>1733</v>
      </c>
      <c r="B430" t="s">
        <v>1583</v>
      </c>
      <c r="C430" t="s">
        <v>36</v>
      </c>
    </row>
    <row r="431" spans="1:3" x14ac:dyDescent="0.2">
      <c r="A431" t="s">
        <v>1733</v>
      </c>
      <c r="B431" t="s">
        <v>1584</v>
      </c>
      <c r="C431" t="s">
        <v>37</v>
      </c>
    </row>
    <row r="432" spans="1:3" x14ac:dyDescent="0.2">
      <c r="A432" t="s">
        <v>1735</v>
      </c>
      <c r="B432" t="s">
        <v>1580</v>
      </c>
      <c r="C432" t="s">
        <v>36</v>
      </c>
    </row>
    <row r="433" spans="1:3" x14ac:dyDescent="0.2">
      <c r="A433" t="s">
        <v>1735</v>
      </c>
      <c r="B433" t="s">
        <v>1581</v>
      </c>
      <c r="C433" t="s">
        <v>37</v>
      </c>
    </row>
    <row r="434" spans="1:3" x14ac:dyDescent="0.2">
      <c r="A434" t="s">
        <v>1735</v>
      </c>
      <c r="B434" t="s">
        <v>1582</v>
      </c>
      <c r="C434" t="s">
        <v>36</v>
      </c>
    </row>
    <row r="435" spans="1:3" x14ac:dyDescent="0.2">
      <c r="A435" t="s">
        <v>1735</v>
      </c>
      <c r="B435" t="s">
        <v>1583</v>
      </c>
      <c r="C435" t="s">
        <v>36</v>
      </c>
    </row>
    <row r="436" spans="1:3" x14ac:dyDescent="0.2">
      <c r="A436" t="s">
        <v>1735</v>
      </c>
      <c r="B436" t="s">
        <v>1584</v>
      </c>
      <c r="C436" t="s">
        <v>36</v>
      </c>
    </row>
    <row r="437" spans="1:3" x14ac:dyDescent="0.2">
      <c r="A437" t="s">
        <v>1737</v>
      </c>
      <c r="B437" t="s">
        <v>1580</v>
      </c>
      <c r="C437" t="s">
        <v>36</v>
      </c>
    </row>
    <row r="438" spans="1:3" x14ac:dyDescent="0.2">
      <c r="A438" t="s">
        <v>1737</v>
      </c>
      <c r="B438" t="s">
        <v>1581</v>
      </c>
      <c r="C438" t="s">
        <v>37</v>
      </c>
    </row>
    <row r="439" spans="1:3" x14ac:dyDescent="0.2">
      <c r="A439" t="s">
        <v>1737</v>
      </c>
      <c r="B439" t="s">
        <v>1582</v>
      </c>
      <c r="C439" t="s">
        <v>36</v>
      </c>
    </row>
    <row r="440" spans="1:3" x14ac:dyDescent="0.2">
      <c r="A440" t="s">
        <v>1737</v>
      </c>
      <c r="B440" t="s">
        <v>1583</v>
      </c>
      <c r="C440" t="s">
        <v>36</v>
      </c>
    </row>
    <row r="441" spans="1:3" x14ac:dyDescent="0.2">
      <c r="A441" t="s">
        <v>1737</v>
      </c>
      <c r="B441" t="s">
        <v>1584</v>
      </c>
      <c r="C441" t="s">
        <v>36</v>
      </c>
    </row>
    <row r="442" spans="1:3" x14ac:dyDescent="0.2">
      <c r="A442" t="s">
        <v>1739</v>
      </c>
      <c r="B442" t="s">
        <v>1580</v>
      </c>
      <c r="C442" t="s">
        <v>36</v>
      </c>
    </row>
    <row r="443" spans="1:3" x14ac:dyDescent="0.2">
      <c r="A443" t="s">
        <v>1739</v>
      </c>
      <c r="B443" t="s">
        <v>1581</v>
      </c>
      <c r="C443" t="s">
        <v>37</v>
      </c>
    </row>
    <row r="444" spans="1:3" x14ac:dyDescent="0.2">
      <c r="A444" t="s">
        <v>1739</v>
      </c>
      <c r="B444" t="s">
        <v>1582</v>
      </c>
      <c r="C444" t="s">
        <v>36</v>
      </c>
    </row>
    <row r="445" spans="1:3" x14ac:dyDescent="0.2">
      <c r="A445" t="s">
        <v>1739</v>
      </c>
      <c r="B445" t="s">
        <v>1583</v>
      </c>
      <c r="C445" t="s">
        <v>36</v>
      </c>
    </row>
    <row r="446" spans="1:3" x14ac:dyDescent="0.2">
      <c r="A446" t="s">
        <v>1739</v>
      </c>
      <c r="B446" t="s">
        <v>1584</v>
      </c>
      <c r="C446" t="s">
        <v>36</v>
      </c>
    </row>
    <row r="447" spans="1:3" x14ac:dyDescent="0.2">
      <c r="A447" t="s">
        <v>1741</v>
      </c>
      <c r="B447" t="s">
        <v>1580</v>
      </c>
      <c r="C447" t="s">
        <v>36</v>
      </c>
    </row>
    <row r="448" spans="1:3" x14ac:dyDescent="0.2">
      <c r="A448" t="s">
        <v>1741</v>
      </c>
      <c r="B448" t="s">
        <v>1581</v>
      </c>
      <c r="C448" t="s">
        <v>37</v>
      </c>
    </row>
    <row r="449" spans="1:3" x14ac:dyDescent="0.2">
      <c r="A449" t="s">
        <v>1741</v>
      </c>
      <c r="B449" t="s">
        <v>1582</v>
      </c>
      <c r="C449" t="s">
        <v>36</v>
      </c>
    </row>
    <row r="450" spans="1:3" x14ac:dyDescent="0.2">
      <c r="A450" t="s">
        <v>1741</v>
      </c>
      <c r="B450" t="s">
        <v>1583</v>
      </c>
      <c r="C450" t="s">
        <v>36</v>
      </c>
    </row>
    <row r="451" spans="1:3" x14ac:dyDescent="0.2">
      <c r="A451" t="s">
        <v>1741</v>
      </c>
      <c r="B451" t="s">
        <v>1584</v>
      </c>
      <c r="C451" t="s">
        <v>36</v>
      </c>
    </row>
    <row r="452" spans="1:3" x14ac:dyDescent="0.2">
      <c r="A452" t="s">
        <v>1743</v>
      </c>
      <c r="B452" t="s">
        <v>1580</v>
      </c>
      <c r="C452" t="s">
        <v>36</v>
      </c>
    </row>
    <row r="453" spans="1:3" x14ac:dyDescent="0.2">
      <c r="A453" t="s">
        <v>1743</v>
      </c>
      <c r="B453" t="s">
        <v>1581</v>
      </c>
      <c r="C453" t="s">
        <v>37</v>
      </c>
    </row>
    <row r="454" spans="1:3" x14ac:dyDescent="0.2">
      <c r="A454" t="s">
        <v>1743</v>
      </c>
      <c r="B454" t="s">
        <v>1582</v>
      </c>
      <c r="C454" t="s">
        <v>37</v>
      </c>
    </row>
    <row r="455" spans="1:3" x14ac:dyDescent="0.2">
      <c r="A455" t="s">
        <v>1743</v>
      </c>
      <c r="B455" t="s">
        <v>1583</v>
      </c>
      <c r="C455" t="s">
        <v>37</v>
      </c>
    </row>
    <row r="456" spans="1:3" x14ac:dyDescent="0.2">
      <c r="A456" t="s">
        <v>1743</v>
      </c>
      <c r="B456" t="s">
        <v>1584</v>
      </c>
      <c r="C456" t="s">
        <v>37</v>
      </c>
    </row>
    <row r="457" spans="1:3" x14ac:dyDescent="0.2">
      <c r="A457" t="s">
        <v>1746</v>
      </c>
      <c r="B457" t="s">
        <v>1580</v>
      </c>
      <c r="C457" t="s">
        <v>36</v>
      </c>
    </row>
    <row r="458" spans="1:3" x14ac:dyDescent="0.2">
      <c r="A458" t="s">
        <v>1746</v>
      </c>
      <c r="B458" t="s">
        <v>1581</v>
      </c>
      <c r="C458" t="s">
        <v>37</v>
      </c>
    </row>
    <row r="459" spans="1:3" x14ac:dyDescent="0.2">
      <c r="A459" t="s">
        <v>1746</v>
      </c>
      <c r="B459" t="s">
        <v>1582</v>
      </c>
      <c r="C459" t="s">
        <v>37</v>
      </c>
    </row>
    <row r="460" spans="1:3" x14ac:dyDescent="0.2">
      <c r="A460" t="s">
        <v>1746</v>
      </c>
      <c r="B460" t="s">
        <v>1583</v>
      </c>
      <c r="C460" t="s">
        <v>36</v>
      </c>
    </row>
    <row r="461" spans="1:3" x14ac:dyDescent="0.2">
      <c r="A461" t="s">
        <v>1746</v>
      </c>
      <c r="B461" t="s">
        <v>1584</v>
      </c>
      <c r="C461" t="s">
        <v>37</v>
      </c>
    </row>
    <row r="462" spans="1:3" x14ac:dyDescent="0.2">
      <c r="A462" t="s">
        <v>1747</v>
      </c>
      <c r="B462" t="s">
        <v>1580</v>
      </c>
      <c r="C462" t="s">
        <v>36</v>
      </c>
    </row>
    <row r="463" spans="1:3" x14ac:dyDescent="0.2">
      <c r="A463" t="s">
        <v>1747</v>
      </c>
      <c r="B463" t="s">
        <v>1581</v>
      </c>
      <c r="C463" t="s">
        <v>36</v>
      </c>
    </row>
    <row r="464" spans="1:3" x14ac:dyDescent="0.2">
      <c r="A464" t="s">
        <v>1747</v>
      </c>
      <c r="B464" t="s">
        <v>1582</v>
      </c>
      <c r="C464" t="s">
        <v>36</v>
      </c>
    </row>
    <row r="465" spans="1:3" x14ac:dyDescent="0.2">
      <c r="A465" t="s">
        <v>1747</v>
      </c>
      <c r="B465" t="s">
        <v>1583</v>
      </c>
      <c r="C465" t="s">
        <v>36</v>
      </c>
    </row>
    <row r="466" spans="1:3" x14ac:dyDescent="0.2">
      <c r="A466" t="s">
        <v>1747</v>
      </c>
      <c r="B466" t="s">
        <v>1584</v>
      </c>
      <c r="C466" t="s">
        <v>37</v>
      </c>
    </row>
    <row r="467" spans="1:3" x14ac:dyDescent="0.2">
      <c r="A467" t="s">
        <v>1749</v>
      </c>
      <c r="B467" t="s">
        <v>1580</v>
      </c>
      <c r="C467" t="s">
        <v>36</v>
      </c>
    </row>
    <row r="468" spans="1:3" x14ac:dyDescent="0.2">
      <c r="A468" t="s">
        <v>1749</v>
      </c>
      <c r="B468" t="s">
        <v>1581</v>
      </c>
      <c r="C468" t="s">
        <v>37</v>
      </c>
    </row>
    <row r="469" spans="1:3" x14ac:dyDescent="0.2">
      <c r="A469" t="s">
        <v>1749</v>
      </c>
      <c r="B469" t="s">
        <v>1582</v>
      </c>
      <c r="C469" t="s">
        <v>36</v>
      </c>
    </row>
    <row r="470" spans="1:3" x14ac:dyDescent="0.2">
      <c r="A470" t="s">
        <v>1749</v>
      </c>
      <c r="B470" t="s">
        <v>1583</v>
      </c>
      <c r="C470" t="s">
        <v>36</v>
      </c>
    </row>
    <row r="471" spans="1:3" x14ac:dyDescent="0.2">
      <c r="A471" t="s">
        <v>1749</v>
      </c>
      <c r="B471" t="s">
        <v>1584</v>
      </c>
      <c r="C471" t="s">
        <v>37</v>
      </c>
    </row>
    <row r="472" spans="1:3" x14ac:dyDescent="0.2">
      <c r="A472" t="s">
        <v>1750</v>
      </c>
      <c r="B472" t="s">
        <v>1580</v>
      </c>
      <c r="C472" t="s">
        <v>36</v>
      </c>
    </row>
    <row r="473" spans="1:3" x14ac:dyDescent="0.2">
      <c r="A473" t="s">
        <v>1750</v>
      </c>
      <c r="B473" t="s">
        <v>1581</v>
      </c>
      <c r="C473" t="s">
        <v>36</v>
      </c>
    </row>
    <row r="474" spans="1:3" x14ac:dyDescent="0.2">
      <c r="A474" t="s">
        <v>1750</v>
      </c>
      <c r="B474" t="s">
        <v>1582</v>
      </c>
      <c r="C474" t="s">
        <v>37</v>
      </c>
    </row>
    <row r="475" spans="1:3" x14ac:dyDescent="0.2">
      <c r="A475" t="s">
        <v>1750</v>
      </c>
      <c r="B475" t="s">
        <v>1583</v>
      </c>
      <c r="C475" t="s">
        <v>36</v>
      </c>
    </row>
    <row r="476" spans="1:3" x14ac:dyDescent="0.2">
      <c r="A476" t="s">
        <v>1750</v>
      </c>
      <c r="B476" t="s">
        <v>1584</v>
      </c>
      <c r="C476" t="s">
        <v>37</v>
      </c>
    </row>
    <row r="477" spans="1:3" x14ac:dyDescent="0.2">
      <c r="A477" t="s">
        <v>1752</v>
      </c>
      <c r="B477" t="s">
        <v>1580</v>
      </c>
      <c r="C477" t="s">
        <v>36</v>
      </c>
    </row>
    <row r="478" spans="1:3" x14ac:dyDescent="0.2">
      <c r="A478" t="s">
        <v>1752</v>
      </c>
      <c r="B478" t="s">
        <v>1581</v>
      </c>
      <c r="C478" t="s">
        <v>36</v>
      </c>
    </row>
    <row r="479" spans="1:3" x14ac:dyDescent="0.2">
      <c r="A479" t="s">
        <v>1752</v>
      </c>
      <c r="B479" t="s">
        <v>1582</v>
      </c>
      <c r="C479" t="s">
        <v>37</v>
      </c>
    </row>
    <row r="480" spans="1:3" x14ac:dyDescent="0.2">
      <c r="A480" t="s">
        <v>1752</v>
      </c>
      <c r="B480" t="s">
        <v>1583</v>
      </c>
      <c r="C480" t="s">
        <v>36</v>
      </c>
    </row>
    <row r="481" spans="1:3" x14ac:dyDescent="0.2">
      <c r="A481" t="s">
        <v>1752</v>
      </c>
      <c r="B481" t="s">
        <v>1584</v>
      </c>
      <c r="C481" t="s">
        <v>37</v>
      </c>
    </row>
    <row r="482" spans="1:3" x14ac:dyDescent="0.2">
      <c r="A482" t="s">
        <v>1754</v>
      </c>
      <c r="B482" t="s">
        <v>1580</v>
      </c>
      <c r="C482" t="s">
        <v>36</v>
      </c>
    </row>
    <row r="483" spans="1:3" x14ac:dyDescent="0.2">
      <c r="A483" t="s">
        <v>1754</v>
      </c>
      <c r="B483" t="s">
        <v>1581</v>
      </c>
      <c r="C483" t="s">
        <v>36</v>
      </c>
    </row>
    <row r="484" spans="1:3" x14ac:dyDescent="0.2">
      <c r="A484" t="s">
        <v>1754</v>
      </c>
      <c r="B484" t="s">
        <v>1582</v>
      </c>
      <c r="C484" t="s">
        <v>37</v>
      </c>
    </row>
    <row r="485" spans="1:3" x14ac:dyDescent="0.2">
      <c r="A485" t="s">
        <v>1754</v>
      </c>
      <c r="B485" t="s">
        <v>1583</v>
      </c>
      <c r="C485" t="s">
        <v>36</v>
      </c>
    </row>
    <row r="486" spans="1:3" x14ac:dyDescent="0.2">
      <c r="A486" t="s">
        <v>1754</v>
      </c>
      <c r="B486" t="s">
        <v>1584</v>
      </c>
      <c r="C486" t="s">
        <v>37</v>
      </c>
    </row>
    <row r="487" spans="1:3" x14ac:dyDescent="0.2">
      <c r="A487" t="s">
        <v>1756</v>
      </c>
      <c r="B487" t="s">
        <v>1580</v>
      </c>
      <c r="C487" t="s">
        <v>36</v>
      </c>
    </row>
    <row r="488" spans="1:3" x14ac:dyDescent="0.2">
      <c r="A488" t="s">
        <v>1756</v>
      </c>
      <c r="B488" t="s">
        <v>1581</v>
      </c>
      <c r="C488" t="s">
        <v>36</v>
      </c>
    </row>
    <row r="489" spans="1:3" x14ac:dyDescent="0.2">
      <c r="A489" t="s">
        <v>1756</v>
      </c>
      <c r="B489" t="s">
        <v>1582</v>
      </c>
      <c r="C489" t="s">
        <v>37</v>
      </c>
    </row>
    <row r="490" spans="1:3" x14ac:dyDescent="0.2">
      <c r="A490" t="s">
        <v>1756</v>
      </c>
      <c r="B490" t="s">
        <v>1583</v>
      </c>
      <c r="C490" t="s">
        <v>36</v>
      </c>
    </row>
    <row r="491" spans="1:3" x14ac:dyDescent="0.2">
      <c r="A491" t="s">
        <v>1756</v>
      </c>
      <c r="B491" t="s">
        <v>1584</v>
      </c>
      <c r="C491" t="s">
        <v>37</v>
      </c>
    </row>
    <row r="492" spans="1:3" x14ac:dyDescent="0.2">
      <c r="A492" t="s">
        <v>1758</v>
      </c>
      <c r="B492" t="s">
        <v>1580</v>
      </c>
      <c r="C492" t="s">
        <v>36</v>
      </c>
    </row>
    <row r="493" spans="1:3" x14ac:dyDescent="0.2">
      <c r="A493" t="s">
        <v>1758</v>
      </c>
      <c r="B493" t="s">
        <v>1581</v>
      </c>
      <c r="C493" t="s">
        <v>37</v>
      </c>
    </row>
    <row r="494" spans="1:3" x14ac:dyDescent="0.2">
      <c r="A494" t="s">
        <v>1758</v>
      </c>
      <c r="B494" t="s">
        <v>1582</v>
      </c>
      <c r="C494" t="s">
        <v>37</v>
      </c>
    </row>
    <row r="495" spans="1:3" x14ac:dyDescent="0.2">
      <c r="A495" t="s">
        <v>1758</v>
      </c>
      <c r="B495" t="s">
        <v>1583</v>
      </c>
      <c r="C495" t="s">
        <v>36</v>
      </c>
    </row>
    <row r="496" spans="1:3" x14ac:dyDescent="0.2">
      <c r="A496" t="s">
        <v>1758</v>
      </c>
      <c r="B496" t="s">
        <v>1584</v>
      </c>
      <c r="C496" t="s">
        <v>37</v>
      </c>
    </row>
    <row r="497" spans="1:3" x14ac:dyDescent="0.2">
      <c r="A497" t="s">
        <v>1759</v>
      </c>
      <c r="B497" t="s">
        <v>1580</v>
      </c>
      <c r="C497" t="s">
        <v>36</v>
      </c>
    </row>
    <row r="498" spans="1:3" x14ac:dyDescent="0.2">
      <c r="A498" t="s">
        <v>1759</v>
      </c>
      <c r="B498" t="s">
        <v>1581</v>
      </c>
      <c r="C498" t="s">
        <v>37</v>
      </c>
    </row>
    <row r="499" spans="1:3" x14ac:dyDescent="0.2">
      <c r="A499" t="s">
        <v>1759</v>
      </c>
      <c r="B499" t="s">
        <v>1582</v>
      </c>
      <c r="C499" t="s">
        <v>37</v>
      </c>
    </row>
    <row r="500" spans="1:3" x14ac:dyDescent="0.2">
      <c r="A500" t="s">
        <v>1759</v>
      </c>
      <c r="B500" t="s">
        <v>1583</v>
      </c>
      <c r="C500" t="s">
        <v>36</v>
      </c>
    </row>
    <row r="501" spans="1:3" x14ac:dyDescent="0.2">
      <c r="A501" t="s">
        <v>1759</v>
      </c>
      <c r="B501" t="s">
        <v>1584</v>
      </c>
      <c r="C501" t="s">
        <v>37</v>
      </c>
    </row>
    <row r="502" spans="1:3" x14ac:dyDescent="0.2">
      <c r="A502" t="s">
        <v>1760</v>
      </c>
      <c r="B502" t="s">
        <v>1580</v>
      </c>
      <c r="C502" t="s">
        <v>36</v>
      </c>
    </row>
    <row r="503" spans="1:3" x14ac:dyDescent="0.2">
      <c r="A503" t="s">
        <v>1760</v>
      </c>
      <c r="B503" t="s">
        <v>1581</v>
      </c>
      <c r="C503" t="s">
        <v>36</v>
      </c>
    </row>
    <row r="504" spans="1:3" x14ac:dyDescent="0.2">
      <c r="A504" t="s">
        <v>1760</v>
      </c>
      <c r="B504" t="s">
        <v>1582</v>
      </c>
      <c r="C504" t="s">
        <v>37</v>
      </c>
    </row>
    <row r="505" spans="1:3" x14ac:dyDescent="0.2">
      <c r="A505" t="s">
        <v>1760</v>
      </c>
      <c r="B505" t="s">
        <v>1583</v>
      </c>
      <c r="C505" t="s">
        <v>36</v>
      </c>
    </row>
    <row r="506" spans="1:3" x14ac:dyDescent="0.2">
      <c r="A506" t="s">
        <v>1760</v>
      </c>
      <c r="B506" t="s">
        <v>1584</v>
      </c>
      <c r="C506" t="s">
        <v>37</v>
      </c>
    </row>
    <row r="507" spans="1:3" x14ac:dyDescent="0.2">
      <c r="A507" t="s">
        <v>1762</v>
      </c>
      <c r="B507" t="s">
        <v>1580</v>
      </c>
      <c r="C507" t="s">
        <v>36</v>
      </c>
    </row>
    <row r="508" spans="1:3" x14ac:dyDescent="0.2">
      <c r="A508" t="s">
        <v>1762</v>
      </c>
      <c r="B508" t="s">
        <v>1581</v>
      </c>
      <c r="C508" t="s">
        <v>36</v>
      </c>
    </row>
    <row r="509" spans="1:3" x14ac:dyDescent="0.2">
      <c r="A509" t="s">
        <v>1762</v>
      </c>
      <c r="B509" t="s">
        <v>1582</v>
      </c>
      <c r="C509" t="s">
        <v>37</v>
      </c>
    </row>
    <row r="510" spans="1:3" x14ac:dyDescent="0.2">
      <c r="A510" t="s">
        <v>1762</v>
      </c>
      <c r="B510" t="s">
        <v>1583</v>
      </c>
      <c r="C510" t="s">
        <v>36</v>
      </c>
    </row>
    <row r="511" spans="1:3" x14ac:dyDescent="0.2">
      <c r="A511" t="s">
        <v>1762</v>
      </c>
      <c r="B511" t="s">
        <v>1584</v>
      </c>
      <c r="C511" t="s">
        <v>37</v>
      </c>
    </row>
    <row r="512" spans="1:3" x14ac:dyDescent="0.2">
      <c r="A512" t="s">
        <v>1763</v>
      </c>
      <c r="B512" t="s">
        <v>1580</v>
      </c>
      <c r="C512" t="s">
        <v>36</v>
      </c>
    </row>
    <row r="513" spans="1:3" x14ac:dyDescent="0.2">
      <c r="A513" t="s">
        <v>1763</v>
      </c>
      <c r="B513" t="s">
        <v>1581</v>
      </c>
      <c r="C513" t="s">
        <v>36</v>
      </c>
    </row>
    <row r="514" spans="1:3" x14ac:dyDescent="0.2">
      <c r="A514" t="s">
        <v>1763</v>
      </c>
      <c r="B514" t="s">
        <v>1582</v>
      </c>
      <c r="C514" t="s">
        <v>37</v>
      </c>
    </row>
    <row r="515" spans="1:3" x14ac:dyDescent="0.2">
      <c r="A515" t="s">
        <v>1763</v>
      </c>
      <c r="B515" t="s">
        <v>1583</v>
      </c>
      <c r="C515" t="s">
        <v>36</v>
      </c>
    </row>
    <row r="516" spans="1:3" x14ac:dyDescent="0.2">
      <c r="A516" t="s">
        <v>1763</v>
      </c>
      <c r="B516" t="s">
        <v>1584</v>
      </c>
      <c r="C516" t="s">
        <v>37</v>
      </c>
    </row>
    <row r="517" spans="1:3" x14ac:dyDescent="0.2">
      <c r="A517" t="s">
        <v>1764</v>
      </c>
      <c r="B517" t="s">
        <v>1580</v>
      </c>
      <c r="C517" t="s">
        <v>36</v>
      </c>
    </row>
    <row r="518" spans="1:3" x14ac:dyDescent="0.2">
      <c r="A518" t="s">
        <v>1764</v>
      </c>
      <c r="B518" t="s">
        <v>1581</v>
      </c>
      <c r="C518" t="s">
        <v>36</v>
      </c>
    </row>
    <row r="519" spans="1:3" x14ac:dyDescent="0.2">
      <c r="A519" t="s">
        <v>1764</v>
      </c>
      <c r="B519" t="s">
        <v>1582</v>
      </c>
      <c r="C519" t="s">
        <v>37</v>
      </c>
    </row>
    <row r="520" spans="1:3" x14ac:dyDescent="0.2">
      <c r="A520" t="s">
        <v>1764</v>
      </c>
      <c r="B520" t="s">
        <v>1583</v>
      </c>
      <c r="C520" t="s">
        <v>36</v>
      </c>
    </row>
    <row r="521" spans="1:3" x14ac:dyDescent="0.2">
      <c r="A521" t="s">
        <v>1764</v>
      </c>
      <c r="B521" t="s">
        <v>1584</v>
      </c>
      <c r="C521" t="s">
        <v>37</v>
      </c>
    </row>
    <row r="522" spans="1:3" x14ac:dyDescent="0.2">
      <c r="A522" t="s">
        <v>1765</v>
      </c>
      <c r="B522" t="s">
        <v>1580</v>
      </c>
      <c r="C522" t="s">
        <v>36</v>
      </c>
    </row>
    <row r="523" spans="1:3" x14ac:dyDescent="0.2">
      <c r="A523" t="s">
        <v>1765</v>
      </c>
      <c r="B523" t="s">
        <v>1581</v>
      </c>
      <c r="C523" t="s">
        <v>36</v>
      </c>
    </row>
    <row r="524" spans="1:3" x14ac:dyDescent="0.2">
      <c r="A524" t="s">
        <v>1765</v>
      </c>
      <c r="B524" t="s">
        <v>1582</v>
      </c>
      <c r="C524" t="s">
        <v>37</v>
      </c>
    </row>
    <row r="525" spans="1:3" x14ac:dyDescent="0.2">
      <c r="A525" t="s">
        <v>1765</v>
      </c>
      <c r="B525" t="s">
        <v>1583</v>
      </c>
      <c r="C525" t="s">
        <v>36</v>
      </c>
    </row>
    <row r="526" spans="1:3" x14ac:dyDescent="0.2">
      <c r="A526" t="s">
        <v>1765</v>
      </c>
      <c r="B526" t="s">
        <v>1584</v>
      </c>
      <c r="C526" t="s">
        <v>37</v>
      </c>
    </row>
    <row r="527" spans="1:3" x14ac:dyDescent="0.2">
      <c r="A527" t="s">
        <v>1766</v>
      </c>
      <c r="B527" t="s">
        <v>1580</v>
      </c>
      <c r="C527" t="s">
        <v>36</v>
      </c>
    </row>
    <row r="528" spans="1:3" x14ac:dyDescent="0.2">
      <c r="A528" t="s">
        <v>1766</v>
      </c>
      <c r="B528" t="s">
        <v>1581</v>
      </c>
      <c r="C528" t="s">
        <v>36</v>
      </c>
    </row>
    <row r="529" spans="1:3" x14ac:dyDescent="0.2">
      <c r="A529" t="s">
        <v>1766</v>
      </c>
      <c r="B529" t="s">
        <v>1582</v>
      </c>
      <c r="C529" t="s">
        <v>37</v>
      </c>
    </row>
    <row r="530" spans="1:3" x14ac:dyDescent="0.2">
      <c r="A530" t="s">
        <v>1766</v>
      </c>
      <c r="B530" t="s">
        <v>1583</v>
      </c>
      <c r="C530" t="s">
        <v>36</v>
      </c>
    </row>
    <row r="531" spans="1:3" x14ac:dyDescent="0.2">
      <c r="A531" t="s">
        <v>1766</v>
      </c>
      <c r="B531" t="s">
        <v>1584</v>
      </c>
      <c r="C531" t="s">
        <v>37</v>
      </c>
    </row>
    <row r="532" spans="1:3" x14ac:dyDescent="0.2">
      <c r="A532" t="s">
        <v>1767</v>
      </c>
      <c r="B532" t="s">
        <v>1580</v>
      </c>
      <c r="C532" t="s">
        <v>36</v>
      </c>
    </row>
    <row r="533" spans="1:3" x14ac:dyDescent="0.2">
      <c r="A533" t="s">
        <v>1767</v>
      </c>
      <c r="B533" t="s">
        <v>1581</v>
      </c>
      <c r="C533" t="s">
        <v>36</v>
      </c>
    </row>
    <row r="534" spans="1:3" x14ac:dyDescent="0.2">
      <c r="A534" t="s">
        <v>1767</v>
      </c>
      <c r="B534" t="s">
        <v>1582</v>
      </c>
      <c r="C534" t="s">
        <v>37</v>
      </c>
    </row>
    <row r="535" spans="1:3" x14ac:dyDescent="0.2">
      <c r="A535" t="s">
        <v>1767</v>
      </c>
      <c r="B535" t="s">
        <v>1583</v>
      </c>
      <c r="C535" t="s">
        <v>36</v>
      </c>
    </row>
    <row r="536" spans="1:3" x14ac:dyDescent="0.2">
      <c r="A536" t="s">
        <v>1767</v>
      </c>
      <c r="B536" t="s">
        <v>1584</v>
      </c>
      <c r="C536" t="s">
        <v>37</v>
      </c>
    </row>
    <row r="537" spans="1:3" x14ac:dyDescent="0.2">
      <c r="A537" t="s">
        <v>1768</v>
      </c>
      <c r="B537" t="s">
        <v>1580</v>
      </c>
      <c r="C537" t="s">
        <v>36</v>
      </c>
    </row>
    <row r="538" spans="1:3" x14ac:dyDescent="0.2">
      <c r="A538" t="s">
        <v>1768</v>
      </c>
      <c r="B538" t="s">
        <v>1581</v>
      </c>
      <c r="C538" t="s">
        <v>36</v>
      </c>
    </row>
    <row r="539" spans="1:3" x14ac:dyDescent="0.2">
      <c r="A539" t="s">
        <v>1768</v>
      </c>
      <c r="B539" t="s">
        <v>1582</v>
      </c>
      <c r="C539" t="s">
        <v>37</v>
      </c>
    </row>
    <row r="540" spans="1:3" x14ac:dyDescent="0.2">
      <c r="A540" t="s">
        <v>1768</v>
      </c>
      <c r="B540" t="s">
        <v>1583</v>
      </c>
      <c r="C540" t="s">
        <v>36</v>
      </c>
    </row>
    <row r="541" spans="1:3" x14ac:dyDescent="0.2">
      <c r="A541" t="s">
        <v>1768</v>
      </c>
      <c r="B541" t="s">
        <v>1584</v>
      </c>
      <c r="C541" t="s">
        <v>37</v>
      </c>
    </row>
    <row r="542" spans="1:3" x14ac:dyDescent="0.2">
      <c r="A542" t="s">
        <v>1769</v>
      </c>
      <c r="B542" t="s">
        <v>1580</v>
      </c>
      <c r="C542" t="s">
        <v>36</v>
      </c>
    </row>
    <row r="543" spans="1:3" x14ac:dyDescent="0.2">
      <c r="A543" t="s">
        <v>1769</v>
      </c>
      <c r="B543" t="s">
        <v>1581</v>
      </c>
      <c r="C543" t="s">
        <v>37</v>
      </c>
    </row>
    <row r="544" spans="1:3" x14ac:dyDescent="0.2">
      <c r="A544" t="s">
        <v>1769</v>
      </c>
      <c r="B544" t="s">
        <v>1582</v>
      </c>
      <c r="C544" t="s">
        <v>37</v>
      </c>
    </row>
    <row r="545" spans="1:3" x14ac:dyDescent="0.2">
      <c r="A545" t="s">
        <v>1769</v>
      </c>
      <c r="B545" t="s">
        <v>1583</v>
      </c>
      <c r="C545" t="s">
        <v>36</v>
      </c>
    </row>
    <row r="546" spans="1:3" x14ac:dyDescent="0.2">
      <c r="A546" t="s">
        <v>1769</v>
      </c>
      <c r="B546" t="s">
        <v>1584</v>
      </c>
      <c r="C546" t="s">
        <v>37</v>
      </c>
    </row>
    <row r="547" spans="1:3" x14ac:dyDescent="0.2">
      <c r="A547" t="s">
        <v>1770</v>
      </c>
      <c r="B547" t="s">
        <v>1580</v>
      </c>
      <c r="C547" t="s">
        <v>36</v>
      </c>
    </row>
    <row r="548" spans="1:3" x14ac:dyDescent="0.2">
      <c r="A548" t="s">
        <v>1770</v>
      </c>
      <c r="B548" t="s">
        <v>1581</v>
      </c>
      <c r="C548" t="s">
        <v>36</v>
      </c>
    </row>
    <row r="549" spans="1:3" x14ac:dyDescent="0.2">
      <c r="A549" t="s">
        <v>1770</v>
      </c>
      <c r="B549" t="s">
        <v>1582</v>
      </c>
      <c r="C549" t="s">
        <v>37</v>
      </c>
    </row>
    <row r="550" spans="1:3" x14ac:dyDescent="0.2">
      <c r="A550" t="s">
        <v>1770</v>
      </c>
      <c r="B550" t="s">
        <v>1583</v>
      </c>
      <c r="C550" t="s">
        <v>36</v>
      </c>
    </row>
    <row r="551" spans="1:3" x14ac:dyDescent="0.2">
      <c r="A551" t="s">
        <v>1770</v>
      </c>
      <c r="B551" t="s">
        <v>1584</v>
      </c>
      <c r="C551" t="s">
        <v>37</v>
      </c>
    </row>
    <row r="552" spans="1:3" x14ac:dyDescent="0.2">
      <c r="A552" t="s">
        <v>1771</v>
      </c>
      <c r="B552" t="s">
        <v>1580</v>
      </c>
      <c r="C552" t="s">
        <v>36</v>
      </c>
    </row>
    <row r="553" spans="1:3" x14ac:dyDescent="0.2">
      <c r="A553" t="s">
        <v>1771</v>
      </c>
      <c r="B553" t="s">
        <v>1581</v>
      </c>
      <c r="C553" t="s">
        <v>36</v>
      </c>
    </row>
    <row r="554" spans="1:3" x14ac:dyDescent="0.2">
      <c r="A554" t="s">
        <v>1771</v>
      </c>
      <c r="B554" t="s">
        <v>1582</v>
      </c>
      <c r="C554" t="s">
        <v>37</v>
      </c>
    </row>
    <row r="555" spans="1:3" x14ac:dyDescent="0.2">
      <c r="A555" t="s">
        <v>1771</v>
      </c>
      <c r="B555" t="s">
        <v>1583</v>
      </c>
      <c r="C555" t="s">
        <v>36</v>
      </c>
    </row>
    <row r="556" spans="1:3" x14ac:dyDescent="0.2">
      <c r="A556" t="s">
        <v>1771</v>
      </c>
      <c r="B556" t="s">
        <v>1584</v>
      </c>
      <c r="C556" t="s">
        <v>37</v>
      </c>
    </row>
    <row r="557" spans="1:3" x14ac:dyDescent="0.2">
      <c r="A557" t="s">
        <v>1772</v>
      </c>
      <c r="B557" t="s">
        <v>1580</v>
      </c>
      <c r="C557" t="s">
        <v>36</v>
      </c>
    </row>
    <row r="558" spans="1:3" x14ac:dyDescent="0.2">
      <c r="A558" t="s">
        <v>1772</v>
      </c>
      <c r="B558" t="s">
        <v>1581</v>
      </c>
      <c r="C558" t="s">
        <v>36</v>
      </c>
    </row>
    <row r="559" spans="1:3" x14ac:dyDescent="0.2">
      <c r="A559" t="s">
        <v>1772</v>
      </c>
      <c r="B559" t="s">
        <v>1582</v>
      </c>
      <c r="C559" t="s">
        <v>37</v>
      </c>
    </row>
    <row r="560" spans="1:3" x14ac:dyDescent="0.2">
      <c r="A560" t="s">
        <v>1772</v>
      </c>
      <c r="B560" t="s">
        <v>1583</v>
      </c>
      <c r="C560" t="s">
        <v>36</v>
      </c>
    </row>
    <row r="561" spans="1:3" x14ac:dyDescent="0.2">
      <c r="A561" t="s">
        <v>1772</v>
      </c>
      <c r="B561" t="s">
        <v>1584</v>
      </c>
      <c r="C561" t="s">
        <v>37</v>
      </c>
    </row>
    <row r="562" spans="1:3" x14ac:dyDescent="0.2">
      <c r="A562" t="s">
        <v>1773</v>
      </c>
      <c r="B562" t="s">
        <v>1580</v>
      </c>
      <c r="C562" t="s">
        <v>36</v>
      </c>
    </row>
    <row r="563" spans="1:3" x14ac:dyDescent="0.2">
      <c r="A563" t="s">
        <v>1773</v>
      </c>
      <c r="B563" t="s">
        <v>1581</v>
      </c>
      <c r="C563" t="s">
        <v>36</v>
      </c>
    </row>
    <row r="564" spans="1:3" x14ac:dyDescent="0.2">
      <c r="A564" t="s">
        <v>1773</v>
      </c>
      <c r="B564" t="s">
        <v>1582</v>
      </c>
      <c r="C564" t="s">
        <v>37</v>
      </c>
    </row>
    <row r="565" spans="1:3" x14ac:dyDescent="0.2">
      <c r="A565" t="s">
        <v>1773</v>
      </c>
      <c r="B565" t="s">
        <v>1583</v>
      </c>
      <c r="C565" t="s">
        <v>36</v>
      </c>
    </row>
    <row r="566" spans="1:3" x14ac:dyDescent="0.2">
      <c r="A566" t="s">
        <v>1773</v>
      </c>
      <c r="B566" t="s">
        <v>1584</v>
      </c>
      <c r="C566" t="s">
        <v>37</v>
      </c>
    </row>
    <row r="567" spans="1:3" x14ac:dyDescent="0.2">
      <c r="A567" t="s">
        <v>1774</v>
      </c>
      <c r="B567" t="s">
        <v>1580</v>
      </c>
      <c r="C567" t="s">
        <v>36</v>
      </c>
    </row>
    <row r="568" spans="1:3" x14ac:dyDescent="0.2">
      <c r="A568" t="s">
        <v>1774</v>
      </c>
      <c r="B568" t="s">
        <v>1581</v>
      </c>
      <c r="C568" t="s">
        <v>37</v>
      </c>
    </row>
    <row r="569" spans="1:3" x14ac:dyDescent="0.2">
      <c r="A569" t="s">
        <v>1774</v>
      </c>
      <c r="B569" t="s">
        <v>1582</v>
      </c>
      <c r="C569" t="s">
        <v>36</v>
      </c>
    </row>
    <row r="570" spans="1:3" x14ac:dyDescent="0.2">
      <c r="A570" t="s">
        <v>1774</v>
      </c>
      <c r="B570" t="s">
        <v>1583</v>
      </c>
      <c r="C570" t="s">
        <v>36</v>
      </c>
    </row>
    <row r="571" spans="1:3" x14ac:dyDescent="0.2">
      <c r="A571" t="s">
        <v>1774</v>
      </c>
      <c r="B571" t="s">
        <v>1584</v>
      </c>
      <c r="C571" t="s">
        <v>37</v>
      </c>
    </row>
    <row r="572" spans="1:3" x14ac:dyDescent="0.2">
      <c r="A572" t="s">
        <v>1775</v>
      </c>
      <c r="B572" t="s">
        <v>1580</v>
      </c>
      <c r="C572" t="s">
        <v>36</v>
      </c>
    </row>
    <row r="573" spans="1:3" x14ac:dyDescent="0.2">
      <c r="A573" t="s">
        <v>1775</v>
      </c>
      <c r="B573" t="s">
        <v>1581</v>
      </c>
      <c r="C573" t="s">
        <v>37</v>
      </c>
    </row>
    <row r="574" spans="1:3" x14ac:dyDescent="0.2">
      <c r="A574" t="s">
        <v>1775</v>
      </c>
      <c r="B574" t="s">
        <v>1582</v>
      </c>
      <c r="C574" t="s">
        <v>37</v>
      </c>
    </row>
    <row r="575" spans="1:3" x14ac:dyDescent="0.2">
      <c r="A575" t="s">
        <v>1775</v>
      </c>
      <c r="B575" t="s">
        <v>1583</v>
      </c>
      <c r="C575" t="s">
        <v>36</v>
      </c>
    </row>
    <row r="576" spans="1:3" x14ac:dyDescent="0.2">
      <c r="A576" t="s">
        <v>1775</v>
      </c>
      <c r="B576" t="s">
        <v>1584</v>
      </c>
      <c r="C576" t="s">
        <v>37</v>
      </c>
    </row>
    <row r="577" spans="1:3" x14ac:dyDescent="0.2">
      <c r="A577" t="s">
        <v>1777</v>
      </c>
      <c r="B577" t="s">
        <v>1580</v>
      </c>
      <c r="C577" t="s">
        <v>36</v>
      </c>
    </row>
    <row r="578" spans="1:3" x14ac:dyDescent="0.2">
      <c r="A578" t="s">
        <v>1777</v>
      </c>
      <c r="B578" t="s">
        <v>1581</v>
      </c>
      <c r="C578" t="s">
        <v>36</v>
      </c>
    </row>
    <row r="579" spans="1:3" x14ac:dyDescent="0.2">
      <c r="A579" t="s">
        <v>1777</v>
      </c>
      <c r="B579" t="s">
        <v>1582</v>
      </c>
      <c r="C579" t="s">
        <v>36</v>
      </c>
    </row>
    <row r="580" spans="1:3" x14ac:dyDescent="0.2">
      <c r="A580" t="s">
        <v>1777</v>
      </c>
      <c r="B580" t="s">
        <v>1583</v>
      </c>
      <c r="C580" t="s">
        <v>36</v>
      </c>
    </row>
    <row r="581" spans="1:3" x14ac:dyDescent="0.2">
      <c r="A581" t="s">
        <v>1777</v>
      </c>
      <c r="B581" t="s">
        <v>1584</v>
      </c>
      <c r="C581" t="s">
        <v>36</v>
      </c>
    </row>
    <row r="582" spans="1:3" x14ac:dyDescent="0.2">
      <c r="A582" t="s">
        <v>1781</v>
      </c>
      <c r="B582" t="s">
        <v>1580</v>
      </c>
      <c r="C582" t="s">
        <v>36</v>
      </c>
    </row>
    <row r="583" spans="1:3" x14ac:dyDescent="0.2">
      <c r="A583" t="s">
        <v>1781</v>
      </c>
      <c r="B583" t="s">
        <v>1581</v>
      </c>
      <c r="C583" t="s">
        <v>36</v>
      </c>
    </row>
    <row r="584" spans="1:3" x14ac:dyDescent="0.2">
      <c r="A584" t="s">
        <v>1781</v>
      </c>
      <c r="B584" t="s">
        <v>1582</v>
      </c>
      <c r="C584" t="s">
        <v>36</v>
      </c>
    </row>
    <row r="585" spans="1:3" x14ac:dyDescent="0.2">
      <c r="A585" t="s">
        <v>1781</v>
      </c>
      <c r="B585" t="s">
        <v>1583</v>
      </c>
      <c r="C585" t="s">
        <v>36</v>
      </c>
    </row>
    <row r="586" spans="1:3" x14ac:dyDescent="0.2">
      <c r="A586" t="s">
        <v>1781</v>
      </c>
      <c r="B586" t="s">
        <v>1584</v>
      </c>
      <c r="C586" t="s">
        <v>36</v>
      </c>
    </row>
    <row r="587" spans="1:3" x14ac:dyDescent="0.2">
      <c r="A587" t="s">
        <v>1785</v>
      </c>
      <c r="B587" t="s">
        <v>1580</v>
      </c>
      <c r="C587" t="s">
        <v>36</v>
      </c>
    </row>
    <row r="588" spans="1:3" x14ac:dyDescent="0.2">
      <c r="A588" t="s">
        <v>1785</v>
      </c>
      <c r="B588" t="s">
        <v>1581</v>
      </c>
      <c r="C588" t="s">
        <v>36</v>
      </c>
    </row>
    <row r="589" spans="1:3" x14ac:dyDescent="0.2">
      <c r="A589" t="s">
        <v>1785</v>
      </c>
      <c r="B589" t="s">
        <v>1582</v>
      </c>
      <c r="C589" t="s">
        <v>36</v>
      </c>
    </row>
    <row r="590" spans="1:3" x14ac:dyDescent="0.2">
      <c r="A590" t="s">
        <v>1785</v>
      </c>
      <c r="B590" t="s">
        <v>1583</v>
      </c>
      <c r="C590" t="s">
        <v>36</v>
      </c>
    </row>
    <row r="591" spans="1:3" x14ac:dyDescent="0.2">
      <c r="A591" t="s">
        <v>1785</v>
      </c>
      <c r="B591" t="s">
        <v>1584</v>
      </c>
      <c r="C591" t="s">
        <v>36</v>
      </c>
    </row>
    <row r="592" spans="1:3" x14ac:dyDescent="0.2">
      <c r="A592" t="s">
        <v>1787</v>
      </c>
      <c r="B592" t="s">
        <v>1580</v>
      </c>
      <c r="C592" t="s">
        <v>36</v>
      </c>
    </row>
    <row r="593" spans="1:3" x14ac:dyDescent="0.2">
      <c r="A593" t="s">
        <v>1787</v>
      </c>
      <c r="B593" t="s">
        <v>1581</v>
      </c>
      <c r="C593" t="s">
        <v>36</v>
      </c>
    </row>
    <row r="594" spans="1:3" x14ac:dyDescent="0.2">
      <c r="A594" t="s">
        <v>1787</v>
      </c>
      <c r="B594" t="s">
        <v>1582</v>
      </c>
      <c r="C594" t="s">
        <v>36</v>
      </c>
    </row>
    <row r="595" spans="1:3" x14ac:dyDescent="0.2">
      <c r="A595" t="s">
        <v>1787</v>
      </c>
      <c r="B595" t="s">
        <v>1583</v>
      </c>
      <c r="C595" t="s">
        <v>36</v>
      </c>
    </row>
    <row r="596" spans="1:3" x14ac:dyDescent="0.2">
      <c r="A596" t="s">
        <v>1787</v>
      </c>
      <c r="B596" t="s">
        <v>1584</v>
      </c>
      <c r="C596" t="s">
        <v>36</v>
      </c>
    </row>
    <row r="597" spans="1:3" x14ac:dyDescent="0.2">
      <c r="A597" t="s">
        <v>1789</v>
      </c>
      <c r="B597" t="s">
        <v>1580</v>
      </c>
      <c r="C597" t="s">
        <v>36</v>
      </c>
    </row>
    <row r="598" spans="1:3" x14ac:dyDescent="0.2">
      <c r="A598" t="s">
        <v>1789</v>
      </c>
      <c r="B598" t="s">
        <v>1581</v>
      </c>
      <c r="C598" t="s">
        <v>36</v>
      </c>
    </row>
    <row r="599" spans="1:3" x14ac:dyDescent="0.2">
      <c r="A599" t="s">
        <v>1789</v>
      </c>
      <c r="B599" t="s">
        <v>1582</v>
      </c>
      <c r="C599" t="s">
        <v>36</v>
      </c>
    </row>
    <row r="600" spans="1:3" x14ac:dyDescent="0.2">
      <c r="A600" t="s">
        <v>1789</v>
      </c>
      <c r="B600" t="s">
        <v>1583</v>
      </c>
      <c r="C600" t="s">
        <v>36</v>
      </c>
    </row>
    <row r="601" spans="1:3" x14ac:dyDescent="0.2">
      <c r="A601" t="s">
        <v>1789</v>
      </c>
      <c r="B601" t="s">
        <v>1584</v>
      </c>
      <c r="C601" t="s">
        <v>36</v>
      </c>
    </row>
    <row r="602" spans="1:3" x14ac:dyDescent="0.2">
      <c r="A602" t="s">
        <v>1791</v>
      </c>
      <c r="B602" t="s">
        <v>1580</v>
      </c>
      <c r="C602" t="s">
        <v>36</v>
      </c>
    </row>
    <row r="603" spans="1:3" x14ac:dyDescent="0.2">
      <c r="A603" t="s">
        <v>1791</v>
      </c>
      <c r="B603" t="s">
        <v>1581</v>
      </c>
      <c r="C603" t="s">
        <v>36</v>
      </c>
    </row>
    <row r="604" spans="1:3" x14ac:dyDescent="0.2">
      <c r="A604" t="s">
        <v>1791</v>
      </c>
      <c r="B604" t="s">
        <v>1582</v>
      </c>
      <c r="C604" t="s">
        <v>36</v>
      </c>
    </row>
    <row r="605" spans="1:3" x14ac:dyDescent="0.2">
      <c r="A605" t="s">
        <v>1791</v>
      </c>
      <c r="B605" t="s">
        <v>1583</v>
      </c>
      <c r="C605" t="s">
        <v>36</v>
      </c>
    </row>
    <row r="606" spans="1:3" x14ac:dyDescent="0.2">
      <c r="A606" t="s">
        <v>1791</v>
      </c>
      <c r="B606" t="s">
        <v>1584</v>
      </c>
      <c r="C606" t="s">
        <v>36</v>
      </c>
    </row>
    <row r="607" spans="1:3" x14ac:dyDescent="0.2">
      <c r="A607" t="s">
        <v>1792</v>
      </c>
      <c r="B607" t="s">
        <v>1580</v>
      </c>
      <c r="C607" t="s">
        <v>36</v>
      </c>
    </row>
    <row r="608" spans="1:3" x14ac:dyDescent="0.2">
      <c r="A608" t="s">
        <v>1792</v>
      </c>
      <c r="B608" t="s">
        <v>1581</v>
      </c>
      <c r="C608" t="s">
        <v>36</v>
      </c>
    </row>
    <row r="609" spans="1:3" x14ac:dyDescent="0.2">
      <c r="A609" t="s">
        <v>1792</v>
      </c>
      <c r="B609" t="s">
        <v>1582</v>
      </c>
      <c r="C609" t="s">
        <v>36</v>
      </c>
    </row>
    <row r="610" spans="1:3" x14ac:dyDescent="0.2">
      <c r="A610" t="s">
        <v>1792</v>
      </c>
      <c r="B610" t="s">
        <v>1583</v>
      </c>
      <c r="C610" t="s">
        <v>37</v>
      </c>
    </row>
    <row r="611" spans="1:3" x14ac:dyDescent="0.2">
      <c r="A611" t="s">
        <v>1792</v>
      </c>
      <c r="B611" t="s">
        <v>1584</v>
      </c>
      <c r="C611" t="s">
        <v>36</v>
      </c>
    </row>
    <row r="612" spans="1:3" x14ac:dyDescent="0.2">
      <c r="A612" t="s">
        <v>1793</v>
      </c>
      <c r="B612" t="s">
        <v>1580</v>
      </c>
      <c r="C612" t="s">
        <v>36</v>
      </c>
    </row>
    <row r="613" spans="1:3" x14ac:dyDescent="0.2">
      <c r="A613" t="s">
        <v>1793</v>
      </c>
      <c r="B613" t="s">
        <v>1581</v>
      </c>
      <c r="C613" t="s">
        <v>36</v>
      </c>
    </row>
    <row r="614" spans="1:3" x14ac:dyDescent="0.2">
      <c r="A614" t="s">
        <v>1793</v>
      </c>
      <c r="B614" t="s">
        <v>1582</v>
      </c>
      <c r="C614" t="s">
        <v>36</v>
      </c>
    </row>
    <row r="615" spans="1:3" x14ac:dyDescent="0.2">
      <c r="A615" t="s">
        <v>1793</v>
      </c>
      <c r="B615" t="s">
        <v>1583</v>
      </c>
      <c r="C615" t="s">
        <v>37</v>
      </c>
    </row>
    <row r="616" spans="1:3" x14ac:dyDescent="0.2">
      <c r="A616" t="s">
        <v>1793</v>
      </c>
      <c r="B616" t="s">
        <v>1584</v>
      </c>
      <c r="C616" t="s">
        <v>36</v>
      </c>
    </row>
    <row r="617" spans="1:3" x14ac:dyDescent="0.2">
      <c r="A617" t="s">
        <v>1795</v>
      </c>
      <c r="B617" t="s">
        <v>1580</v>
      </c>
      <c r="C617" t="s">
        <v>36</v>
      </c>
    </row>
    <row r="618" spans="1:3" x14ac:dyDescent="0.2">
      <c r="A618" t="s">
        <v>1795</v>
      </c>
      <c r="B618" t="s">
        <v>1581</v>
      </c>
      <c r="C618" t="s">
        <v>36</v>
      </c>
    </row>
    <row r="619" spans="1:3" x14ac:dyDescent="0.2">
      <c r="A619" t="s">
        <v>1795</v>
      </c>
      <c r="B619" t="s">
        <v>1582</v>
      </c>
      <c r="C619" t="s">
        <v>36</v>
      </c>
    </row>
    <row r="620" spans="1:3" x14ac:dyDescent="0.2">
      <c r="A620" t="s">
        <v>1795</v>
      </c>
      <c r="B620" t="s">
        <v>1583</v>
      </c>
      <c r="C620" t="s">
        <v>36</v>
      </c>
    </row>
    <row r="621" spans="1:3" x14ac:dyDescent="0.2">
      <c r="A621" t="s">
        <v>1795</v>
      </c>
      <c r="B621" t="s">
        <v>1584</v>
      </c>
      <c r="C621" t="s">
        <v>36</v>
      </c>
    </row>
    <row r="622" spans="1:3" x14ac:dyDescent="0.2">
      <c r="A622" t="s">
        <v>1797</v>
      </c>
      <c r="B622" t="s">
        <v>1580</v>
      </c>
      <c r="C622" t="s">
        <v>36</v>
      </c>
    </row>
    <row r="623" spans="1:3" x14ac:dyDescent="0.2">
      <c r="A623" t="s">
        <v>1797</v>
      </c>
      <c r="B623" t="s">
        <v>1581</v>
      </c>
      <c r="C623" t="s">
        <v>36</v>
      </c>
    </row>
    <row r="624" spans="1:3" x14ac:dyDescent="0.2">
      <c r="A624" t="s">
        <v>1797</v>
      </c>
      <c r="B624" t="s">
        <v>1582</v>
      </c>
      <c r="C624" t="s">
        <v>36</v>
      </c>
    </row>
    <row r="625" spans="1:3" x14ac:dyDescent="0.2">
      <c r="A625" t="s">
        <v>1797</v>
      </c>
      <c r="B625" t="s">
        <v>1583</v>
      </c>
      <c r="C625" t="s">
        <v>37</v>
      </c>
    </row>
    <row r="626" spans="1:3" x14ac:dyDescent="0.2">
      <c r="A626" t="s">
        <v>1797</v>
      </c>
      <c r="B626" t="s">
        <v>1584</v>
      </c>
      <c r="C626" t="s">
        <v>36</v>
      </c>
    </row>
    <row r="627" spans="1:3" x14ac:dyDescent="0.2">
      <c r="A627" t="s">
        <v>1799</v>
      </c>
      <c r="B627" t="s">
        <v>1580</v>
      </c>
      <c r="C627" t="s">
        <v>36</v>
      </c>
    </row>
    <row r="628" spans="1:3" x14ac:dyDescent="0.2">
      <c r="A628" t="s">
        <v>1799</v>
      </c>
      <c r="B628" t="s">
        <v>1581</v>
      </c>
      <c r="C628" t="s">
        <v>36</v>
      </c>
    </row>
    <row r="629" spans="1:3" x14ac:dyDescent="0.2">
      <c r="A629" t="s">
        <v>1799</v>
      </c>
      <c r="B629" t="s">
        <v>1582</v>
      </c>
      <c r="C629" t="s">
        <v>36</v>
      </c>
    </row>
    <row r="630" spans="1:3" x14ac:dyDescent="0.2">
      <c r="A630" t="s">
        <v>1799</v>
      </c>
      <c r="B630" t="s">
        <v>1583</v>
      </c>
      <c r="C630" t="s">
        <v>37</v>
      </c>
    </row>
    <row r="631" spans="1:3" x14ac:dyDescent="0.2">
      <c r="A631" t="s">
        <v>1799</v>
      </c>
      <c r="B631" t="s">
        <v>1584</v>
      </c>
      <c r="C631" t="s">
        <v>36</v>
      </c>
    </row>
    <row r="632" spans="1:3" x14ac:dyDescent="0.2">
      <c r="A632" t="s">
        <v>1801</v>
      </c>
      <c r="B632" t="s">
        <v>1580</v>
      </c>
      <c r="C632" t="s">
        <v>36</v>
      </c>
    </row>
    <row r="633" spans="1:3" x14ac:dyDescent="0.2">
      <c r="A633" t="s">
        <v>1801</v>
      </c>
      <c r="B633" t="s">
        <v>1581</v>
      </c>
      <c r="C633" t="s">
        <v>36</v>
      </c>
    </row>
    <row r="634" spans="1:3" x14ac:dyDescent="0.2">
      <c r="A634" t="s">
        <v>1801</v>
      </c>
      <c r="B634" t="s">
        <v>1582</v>
      </c>
      <c r="C634" t="s">
        <v>36</v>
      </c>
    </row>
    <row r="635" spans="1:3" x14ac:dyDescent="0.2">
      <c r="A635" t="s">
        <v>1801</v>
      </c>
      <c r="B635" t="s">
        <v>1583</v>
      </c>
      <c r="C635" t="s">
        <v>37</v>
      </c>
    </row>
    <row r="636" spans="1:3" x14ac:dyDescent="0.2">
      <c r="A636" t="s">
        <v>1801</v>
      </c>
      <c r="B636" t="s">
        <v>1584</v>
      </c>
      <c r="C636" t="s">
        <v>36</v>
      </c>
    </row>
    <row r="637" spans="1:3" x14ac:dyDescent="0.2">
      <c r="A637" t="s">
        <v>1804</v>
      </c>
      <c r="B637" t="s">
        <v>1580</v>
      </c>
      <c r="C637" t="s">
        <v>36</v>
      </c>
    </row>
    <row r="638" spans="1:3" x14ac:dyDescent="0.2">
      <c r="A638" t="s">
        <v>1804</v>
      </c>
      <c r="B638" t="s">
        <v>1581</v>
      </c>
      <c r="C638" t="s">
        <v>36</v>
      </c>
    </row>
    <row r="639" spans="1:3" x14ac:dyDescent="0.2">
      <c r="A639" t="s">
        <v>1804</v>
      </c>
      <c r="B639" t="s">
        <v>1582</v>
      </c>
      <c r="C639" t="s">
        <v>36</v>
      </c>
    </row>
    <row r="640" spans="1:3" x14ac:dyDescent="0.2">
      <c r="A640" t="s">
        <v>1804</v>
      </c>
      <c r="B640" t="s">
        <v>1583</v>
      </c>
      <c r="C640" t="s">
        <v>37</v>
      </c>
    </row>
    <row r="641" spans="1:3" x14ac:dyDescent="0.2">
      <c r="A641" t="s">
        <v>1804</v>
      </c>
      <c r="B641" t="s">
        <v>1584</v>
      </c>
      <c r="C641" t="s">
        <v>36</v>
      </c>
    </row>
    <row r="642" spans="1:3" x14ac:dyDescent="0.2">
      <c r="A642" t="s">
        <v>1806</v>
      </c>
      <c r="B642" t="s">
        <v>1580</v>
      </c>
      <c r="C642" t="s">
        <v>36</v>
      </c>
    </row>
    <row r="643" spans="1:3" x14ac:dyDescent="0.2">
      <c r="A643" t="s">
        <v>1806</v>
      </c>
      <c r="B643" t="s">
        <v>1581</v>
      </c>
      <c r="C643" t="s">
        <v>36</v>
      </c>
    </row>
    <row r="644" spans="1:3" x14ac:dyDescent="0.2">
      <c r="A644" t="s">
        <v>1806</v>
      </c>
      <c r="B644" t="s">
        <v>1582</v>
      </c>
      <c r="C644" t="s">
        <v>36</v>
      </c>
    </row>
    <row r="645" spans="1:3" x14ac:dyDescent="0.2">
      <c r="A645" t="s">
        <v>1806</v>
      </c>
      <c r="B645" t="s">
        <v>1583</v>
      </c>
      <c r="C645" t="s">
        <v>36</v>
      </c>
    </row>
    <row r="646" spans="1:3" x14ac:dyDescent="0.2">
      <c r="A646" t="s">
        <v>1806</v>
      </c>
      <c r="B646" t="s">
        <v>1584</v>
      </c>
      <c r="C646" t="s">
        <v>36</v>
      </c>
    </row>
    <row r="647" spans="1:3" x14ac:dyDescent="0.2">
      <c r="A647" t="s">
        <v>1808</v>
      </c>
      <c r="B647" t="s">
        <v>1580</v>
      </c>
      <c r="C647" t="s">
        <v>36</v>
      </c>
    </row>
    <row r="648" spans="1:3" x14ac:dyDescent="0.2">
      <c r="A648" t="s">
        <v>1808</v>
      </c>
      <c r="B648" t="s">
        <v>1581</v>
      </c>
      <c r="C648" t="s">
        <v>36</v>
      </c>
    </row>
    <row r="649" spans="1:3" x14ac:dyDescent="0.2">
      <c r="A649" t="s">
        <v>1808</v>
      </c>
      <c r="B649" t="s">
        <v>1582</v>
      </c>
      <c r="C649" t="s">
        <v>36</v>
      </c>
    </row>
    <row r="650" spans="1:3" x14ac:dyDescent="0.2">
      <c r="A650" t="s">
        <v>1808</v>
      </c>
      <c r="B650" t="s">
        <v>1583</v>
      </c>
      <c r="C650" t="s">
        <v>37</v>
      </c>
    </row>
    <row r="651" spans="1:3" x14ac:dyDescent="0.2">
      <c r="A651" t="s">
        <v>1808</v>
      </c>
      <c r="B651" t="s">
        <v>1584</v>
      </c>
      <c r="C651" t="s">
        <v>36</v>
      </c>
    </row>
    <row r="652" spans="1:3" x14ac:dyDescent="0.2">
      <c r="A652" t="s">
        <v>1810</v>
      </c>
      <c r="B652" t="s">
        <v>1580</v>
      </c>
      <c r="C652" t="s">
        <v>36</v>
      </c>
    </row>
    <row r="653" spans="1:3" x14ac:dyDescent="0.2">
      <c r="A653" t="s">
        <v>1810</v>
      </c>
      <c r="B653" t="s">
        <v>1581</v>
      </c>
      <c r="C653" t="s">
        <v>36</v>
      </c>
    </row>
    <row r="654" spans="1:3" x14ac:dyDescent="0.2">
      <c r="A654" t="s">
        <v>1810</v>
      </c>
      <c r="B654" t="s">
        <v>1582</v>
      </c>
      <c r="C654" t="s">
        <v>36</v>
      </c>
    </row>
    <row r="655" spans="1:3" x14ac:dyDescent="0.2">
      <c r="A655" t="s">
        <v>1810</v>
      </c>
      <c r="B655" t="s">
        <v>1583</v>
      </c>
      <c r="C655" t="s">
        <v>37</v>
      </c>
    </row>
    <row r="656" spans="1:3" x14ac:dyDescent="0.2">
      <c r="A656" t="s">
        <v>1810</v>
      </c>
      <c r="B656" t="s">
        <v>1584</v>
      </c>
      <c r="C656" t="s">
        <v>36</v>
      </c>
    </row>
    <row r="657" spans="1:3" x14ac:dyDescent="0.2">
      <c r="A657" t="s">
        <v>1812</v>
      </c>
      <c r="B657" t="s">
        <v>1580</v>
      </c>
      <c r="C657" t="s">
        <v>36</v>
      </c>
    </row>
    <row r="658" spans="1:3" x14ac:dyDescent="0.2">
      <c r="A658" t="s">
        <v>1812</v>
      </c>
      <c r="B658" t="s">
        <v>1581</v>
      </c>
      <c r="C658" t="s">
        <v>36</v>
      </c>
    </row>
    <row r="659" spans="1:3" x14ac:dyDescent="0.2">
      <c r="A659" t="s">
        <v>1812</v>
      </c>
      <c r="B659" t="s">
        <v>1582</v>
      </c>
      <c r="C659" t="s">
        <v>36</v>
      </c>
    </row>
    <row r="660" spans="1:3" x14ac:dyDescent="0.2">
      <c r="A660" t="s">
        <v>1812</v>
      </c>
      <c r="B660" t="s">
        <v>1583</v>
      </c>
      <c r="C660" t="s">
        <v>37</v>
      </c>
    </row>
    <row r="661" spans="1:3" x14ac:dyDescent="0.2">
      <c r="A661" t="s">
        <v>1812</v>
      </c>
      <c r="B661" t="s">
        <v>1584</v>
      </c>
      <c r="C661" t="s">
        <v>36</v>
      </c>
    </row>
    <row r="662" spans="1:3" x14ac:dyDescent="0.2">
      <c r="A662" t="s">
        <v>1814</v>
      </c>
      <c r="B662" t="s">
        <v>1580</v>
      </c>
      <c r="C662" t="s">
        <v>36</v>
      </c>
    </row>
    <row r="663" spans="1:3" x14ac:dyDescent="0.2">
      <c r="A663" t="s">
        <v>1814</v>
      </c>
      <c r="B663" t="s">
        <v>1581</v>
      </c>
      <c r="C663" t="s">
        <v>36</v>
      </c>
    </row>
    <row r="664" spans="1:3" x14ac:dyDescent="0.2">
      <c r="A664" t="s">
        <v>1814</v>
      </c>
      <c r="B664" t="s">
        <v>1582</v>
      </c>
      <c r="C664" t="s">
        <v>36</v>
      </c>
    </row>
    <row r="665" spans="1:3" x14ac:dyDescent="0.2">
      <c r="A665" t="s">
        <v>1814</v>
      </c>
      <c r="B665" t="s">
        <v>1583</v>
      </c>
      <c r="C665" t="s">
        <v>37</v>
      </c>
    </row>
    <row r="666" spans="1:3" x14ac:dyDescent="0.2">
      <c r="A666" t="s">
        <v>1814</v>
      </c>
      <c r="B666" t="s">
        <v>1584</v>
      </c>
      <c r="C666" t="s">
        <v>36</v>
      </c>
    </row>
    <row r="667" spans="1:3" x14ac:dyDescent="0.2">
      <c r="A667" t="s">
        <v>1816</v>
      </c>
      <c r="B667" t="s">
        <v>1580</v>
      </c>
      <c r="C667" t="s">
        <v>36</v>
      </c>
    </row>
    <row r="668" spans="1:3" x14ac:dyDescent="0.2">
      <c r="A668" t="s">
        <v>1816</v>
      </c>
      <c r="B668" t="s">
        <v>1581</v>
      </c>
      <c r="C668" t="s">
        <v>36</v>
      </c>
    </row>
    <row r="669" spans="1:3" x14ac:dyDescent="0.2">
      <c r="A669" t="s">
        <v>1816</v>
      </c>
      <c r="B669" t="s">
        <v>1582</v>
      </c>
      <c r="C669" t="s">
        <v>36</v>
      </c>
    </row>
    <row r="670" spans="1:3" x14ac:dyDescent="0.2">
      <c r="A670" t="s">
        <v>1816</v>
      </c>
      <c r="B670" t="s">
        <v>1583</v>
      </c>
      <c r="C670" t="s">
        <v>37</v>
      </c>
    </row>
    <row r="671" spans="1:3" x14ac:dyDescent="0.2">
      <c r="A671" t="s">
        <v>1816</v>
      </c>
      <c r="B671" t="s">
        <v>1584</v>
      </c>
      <c r="C671" t="s">
        <v>36</v>
      </c>
    </row>
    <row r="672" spans="1:3" x14ac:dyDescent="0.2">
      <c r="A672" t="s">
        <v>1817</v>
      </c>
      <c r="B672" t="s">
        <v>1580</v>
      </c>
      <c r="C672" t="s">
        <v>36</v>
      </c>
    </row>
    <row r="673" spans="1:3" x14ac:dyDescent="0.2">
      <c r="A673" t="s">
        <v>1817</v>
      </c>
      <c r="B673" t="s">
        <v>1581</v>
      </c>
      <c r="C673" t="s">
        <v>36</v>
      </c>
    </row>
    <row r="674" spans="1:3" x14ac:dyDescent="0.2">
      <c r="A674" t="s">
        <v>1817</v>
      </c>
      <c r="B674" t="s">
        <v>1582</v>
      </c>
      <c r="C674" t="s">
        <v>36</v>
      </c>
    </row>
    <row r="675" spans="1:3" x14ac:dyDescent="0.2">
      <c r="A675" t="s">
        <v>1817</v>
      </c>
      <c r="B675" t="s">
        <v>1583</v>
      </c>
      <c r="C675" t="s">
        <v>37</v>
      </c>
    </row>
    <row r="676" spans="1:3" x14ac:dyDescent="0.2">
      <c r="A676" t="s">
        <v>1817</v>
      </c>
      <c r="B676" t="s">
        <v>1584</v>
      </c>
      <c r="C676" t="s">
        <v>36</v>
      </c>
    </row>
    <row r="677" spans="1:3" x14ac:dyDescent="0.2">
      <c r="A677" t="s">
        <v>1819</v>
      </c>
      <c r="B677" t="s">
        <v>1580</v>
      </c>
      <c r="C677" t="s">
        <v>36</v>
      </c>
    </row>
    <row r="678" spans="1:3" x14ac:dyDescent="0.2">
      <c r="A678" t="s">
        <v>1819</v>
      </c>
      <c r="B678" t="s">
        <v>1581</v>
      </c>
      <c r="C678" t="s">
        <v>36</v>
      </c>
    </row>
    <row r="679" spans="1:3" x14ac:dyDescent="0.2">
      <c r="A679" t="s">
        <v>1819</v>
      </c>
      <c r="B679" t="s">
        <v>1582</v>
      </c>
      <c r="C679" t="s">
        <v>36</v>
      </c>
    </row>
    <row r="680" spans="1:3" x14ac:dyDescent="0.2">
      <c r="A680" t="s">
        <v>1819</v>
      </c>
      <c r="B680" t="s">
        <v>1583</v>
      </c>
      <c r="C680" t="s">
        <v>36</v>
      </c>
    </row>
    <row r="681" spans="1:3" x14ac:dyDescent="0.2">
      <c r="A681" t="s">
        <v>1819</v>
      </c>
      <c r="B681" t="s">
        <v>1584</v>
      </c>
      <c r="C681" t="s">
        <v>36</v>
      </c>
    </row>
    <row r="682" spans="1:3" x14ac:dyDescent="0.2">
      <c r="A682" t="s">
        <v>1821</v>
      </c>
      <c r="B682" t="s">
        <v>1580</v>
      </c>
      <c r="C682" t="s">
        <v>36</v>
      </c>
    </row>
    <row r="683" spans="1:3" x14ac:dyDescent="0.2">
      <c r="A683" t="s">
        <v>1821</v>
      </c>
      <c r="B683" t="s">
        <v>1581</v>
      </c>
      <c r="C683" t="s">
        <v>36</v>
      </c>
    </row>
    <row r="684" spans="1:3" x14ac:dyDescent="0.2">
      <c r="A684" t="s">
        <v>1821</v>
      </c>
      <c r="B684" t="s">
        <v>1582</v>
      </c>
      <c r="C684" t="s">
        <v>36</v>
      </c>
    </row>
    <row r="685" spans="1:3" x14ac:dyDescent="0.2">
      <c r="A685" t="s">
        <v>1821</v>
      </c>
      <c r="B685" t="s">
        <v>1583</v>
      </c>
      <c r="C685" t="s">
        <v>37</v>
      </c>
    </row>
    <row r="686" spans="1:3" x14ac:dyDescent="0.2">
      <c r="A686" t="s">
        <v>1821</v>
      </c>
      <c r="B686" t="s">
        <v>1584</v>
      </c>
      <c r="C686" t="s">
        <v>36</v>
      </c>
    </row>
    <row r="687" spans="1:3" x14ac:dyDescent="0.2">
      <c r="A687" t="s">
        <v>1823</v>
      </c>
      <c r="B687" t="s">
        <v>1580</v>
      </c>
      <c r="C687" t="s">
        <v>36</v>
      </c>
    </row>
    <row r="688" spans="1:3" x14ac:dyDescent="0.2">
      <c r="A688" t="s">
        <v>1823</v>
      </c>
      <c r="B688" t="s">
        <v>1581</v>
      </c>
      <c r="C688" t="s">
        <v>36</v>
      </c>
    </row>
    <row r="689" spans="1:3" x14ac:dyDescent="0.2">
      <c r="A689" t="s">
        <v>1823</v>
      </c>
      <c r="B689" t="s">
        <v>1582</v>
      </c>
      <c r="C689" t="s">
        <v>36</v>
      </c>
    </row>
    <row r="690" spans="1:3" x14ac:dyDescent="0.2">
      <c r="A690" t="s">
        <v>1823</v>
      </c>
      <c r="B690" t="s">
        <v>1583</v>
      </c>
      <c r="C690" t="s">
        <v>37</v>
      </c>
    </row>
    <row r="691" spans="1:3" x14ac:dyDescent="0.2">
      <c r="A691" t="s">
        <v>1823</v>
      </c>
      <c r="B691" t="s">
        <v>1584</v>
      </c>
      <c r="C691" t="s">
        <v>36</v>
      </c>
    </row>
    <row r="692" spans="1:3" x14ac:dyDescent="0.2">
      <c r="A692" t="s">
        <v>1825</v>
      </c>
      <c r="B692" t="s">
        <v>1580</v>
      </c>
      <c r="C692" t="s">
        <v>36</v>
      </c>
    </row>
    <row r="693" spans="1:3" x14ac:dyDescent="0.2">
      <c r="A693" t="s">
        <v>1825</v>
      </c>
      <c r="B693" t="s">
        <v>1581</v>
      </c>
      <c r="C693" t="s">
        <v>36</v>
      </c>
    </row>
    <row r="694" spans="1:3" x14ac:dyDescent="0.2">
      <c r="A694" t="s">
        <v>1825</v>
      </c>
      <c r="B694" t="s">
        <v>1582</v>
      </c>
      <c r="C694" t="s">
        <v>36</v>
      </c>
    </row>
    <row r="695" spans="1:3" x14ac:dyDescent="0.2">
      <c r="A695" t="s">
        <v>1825</v>
      </c>
      <c r="B695" t="s">
        <v>1583</v>
      </c>
      <c r="C695" t="s">
        <v>36</v>
      </c>
    </row>
    <row r="696" spans="1:3" x14ac:dyDescent="0.2">
      <c r="A696" t="s">
        <v>1825</v>
      </c>
      <c r="B696" t="s">
        <v>1584</v>
      </c>
      <c r="C696" t="s">
        <v>36</v>
      </c>
    </row>
    <row r="697" spans="1:3" x14ac:dyDescent="0.2">
      <c r="A697" t="s">
        <v>1827</v>
      </c>
      <c r="B697" t="s">
        <v>1580</v>
      </c>
      <c r="C697" t="s">
        <v>36</v>
      </c>
    </row>
    <row r="698" spans="1:3" x14ac:dyDescent="0.2">
      <c r="A698" t="s">
        <v>1827</v>
      </c>
      <c r="B698" t="s">
        <v>1581</v>
      </c>
      <c r="C698" t="s">
        <v>36</v>
      </c>
    </row>
    <row r="699" spans="1:3" x14ac:dyDescent="0.2">
      <c r="A699" t="s">
        <v>1827</v>
      </c>
      <c r="B699" t="s">
        <v>1582</v>
      </c>
      <c r="C699" t="s">
        <v>36</v>
      </c>
    </row>
    <row r="700" spans="1:3" x14ac:dyDescent="0.2">
      <c r="A700" t="s">
        <v>1827</v>
      </c>
      <c r="B700" t="s">
        <v>1583</v>
      </c>
      <c r="C700" t="s">
        <v>36</v>
      </c>
    </row>
    <row r="701" spans="1:3" x14ac:dyDescent="0.2">
      <c r="A701" t="s">
        <v>1827</v>
      </c>
      <c r="B701" t="s">
        <v>1584</v>
      </c>
      <c r="C701" t="s">
        <v>36</v>
      </c>
    </row>
    <row r="702" spans="1:3" x14ac:dyDescent="0.2">
      <c r="A702" t="s">
        <v>1829</v>
      </c>
      <c r="B702" t="s">
        <v>1580</v>
      </c>
      <c r="C702" t="s">
        <v>36</v>
      </c>
    </row>
    <row r="703" spans="1:3" x14ac:dyDescent="0.2">
      <c r="A703" t="s">
        <v>1829</v>
      </c>
      <c r="B703" t="s">
        <v>1581</v>
      </c>
      <c r="C703" t="s">
        <v>36</v>
      </c>
    </row>
    <row r="704" spans="1:3" x14ac:dyDescent="0.2">
      <c r="A704" t="s">
        <v>1829</v>
      </c>
      <c r="B704" t="s">
        <v>1582</v>
      </c>
      <c r="C704" t="s">
        <v>36</v>
      </c>
    </row>
    <row r="705" spans="1:3" x14ac:dyDescent="0.2">
      <c r="A705" t="s">
        <v>1829</v>
      </c>
      <c r="B705" t="s">
        <v>1583</v>
      </c>
      <c r="C705" t="s">
        <v>36</v>
      </c>
    </row>
    <row r="706" spans="1:3" x14ac:dyDescent="0.2">
      <c r="A706" t="s">
        <v>1829</v>
      </c>
      <c r="B706" t="s">
        <v>1584</v>
      </c>
      <c r="C706" t="s">
        <v>36</v>
      </c>
    </row>
    <row r="707" spans="1:3" x14ac:dyDescent="0.2">
      <c r="A707" t="s">
        <v>1831</v>
      </c>
      <c r="B707" t="s">
        <v>1580</v>
      </c>
      <c r="C707" t="s">
        <v>36</v>
      </c>
    </row>
    <row r="708" spans="1:3" x14ac:dyDescent="0.2">
      <c r="A708" t="s">
        <v>1831</v>
      </c>
      <c r="B708" t="s">
        <v>1581</v>
      </c>
      <c r="C708" t="s">
        <v>36</v>
      </c>
    </row>
    <row r="709" spans="1:3" x14ac:dyDescent="0.2">
      <c r="A709" t="s">
        <v>1831</v>
      </c>
      <c r="B709" t="s">
        <v>1582</v>
      </c>
      <c r="C709" t="s">
        <v>36</v>
      </c>
    </row>
    <row r="710" spans="1:3" x14ac:dyDescent="0.2">
      <c r="A710" t="s">
        <v>1831</v>
      </c>
      <c r="B710" t="s">
        <v>1583</v>
      </c>
      <c r="C710" t="s">
        <v>37</v>
      </c>
    </row>
    <row r="711" spans="1:3" x14ac:dyDescent="0.2">
      <c r="A711" t="s">
        <v>1831</v>
      </c>
      <c r="B711" t="s">
        <v>1584</v>
      </c>
      <c r="C711" t="s">
        <v>36</v>
      </c>
    </row>
    <row r="712" spans="1:3" x14ac:dyDescent="0.2">
      <c r="A712" t="s">
        <v>1833</v>
      </c>
      <c r="B712" t="s">
        <v>1580</v>
      </c>
      <c r="C712" t="s">
        <v>36</v>
      </c>
    </row>
    <row r="713" spans="1:3" x14ac:dyDescent="0.2">
      <c r="A713" t="s">
        <v>1833</v>
      </c>
      <c r="B713" t="s">
        <v>1581</v>
      </c>
      <c r="C713" t="s">
        <v>36</v>
      </c>
    </row>
    <row r="714" spans="1:3" x14ac:dyDescent="0.2">
      <c r="A714" t="s">
        <v>1833</v>
      </c>
      <c r="B714" t="s">
        <v>1582</v>
      </c>
      <c r="C714" t="s">
        <v>36</v>
      </c>
    </row>
    <row r="715" spans="1:3" x14ac:dyDescent="0.2">
      <c r="A715" t="s">
        <v>1833</v>
      </c>
      <c r="B715" t="s">
        <v>1583</v>
      </c>
      <c r="C715" t="s">
        <v>37</v>
      </c>
    </row>
    <row r="716" spans="1:3" x14ac:dyDescent="0.2">
      <c r="A716" t="s">
        <v>1833</v>
      </c>
      <c r="B716" t="s">
        <v>1584</v>
      </c>
      <c r="C716" t="s">
        <v>36</v>
      </c>
    </row>
    <row r="717" spans="1:3" x14ac:dyDescent="0.2">
      <c r="A717" t="s">
        <v>1835</v>
      </c>
      <c r="B717" t="s">
        <v>1580</v>
      </c>
      <c r="C717" t="s">
        <v>36</v>
      </c>
    </row>
    <row r="718" spans="1:3" x14ac:dyDescent="0.2">
      <c r="A718" t="s">
        <v>1835</v>
      </c>
      <c r="B718" t="s">
        <v>1581</v>
      </c>
      <c r="C718" t="s">
        <v>36</v>
      </c>
    </row>
    <row r="719" spans="1:3" x14ac:dyDescent="0.2">
      <c r="A719" t="s">
        <v>1835</v>
      </c>
      <c r="B719" t="s">
        <v>1582</v>
      </c>
      <c r="C719" t="s">
        <v>36</v>
      </c>
    </row>
    <row r="720" spans="1:3" x14ac:dyDescent="0.2">
      <c r="A720" t="s">
        <v>1835</v>
      </c>
      <c r="B720" t="s">
        <v>1583</v>
      </c>
      <c r="C720" t="s">
        <v>37</v>
      </c>
    </row>
    <row r="721" spans="1:3" x14ac:dyDescent="0.2">
      <c r="A721" t="s">
        <v>1835</v>
      </c>
      <c r="B721" t="s">
        <v>1584</v>
      </c>
      <c r="C721" t="s">
        <v>36</v>
      </c>
    </row>
    <row r="722" spans="1:3" x14ac:dyDescent="0.2">
      <c r="A722" t="s">
        <v>1837</v>
      </c>
      <c r="B722" t="s">
        <v>1580</v>
      </c>
      <c r="C722" t="s">
        <v>36</v>
      </c>
    </row>
    <row r="723" spans="1:3" x14ac:dyDescent="0.2">
      <c r="A723" t="s">
        <v>1837</v>
      </c>
      <c r="B723" t="s">
        <v>1581</v>
      </c>
      <c r="C723" t="s">
        <v>36</v>
      </c>
    </row>
    <row r="724" spans="1:3" x14ac:dyDescent="0.2">
      <c r="A724" t="s">
        <v>1837</v>
      </c>
      <c r="B724" t="s">
        <v>1582</v>
      </c>
      <c r="C724" t="s">
        <v>36</v>
      </c>
    </row>
    <row r="725" spans="1:3" x14ac:dyDescent="0.2">
      <c r="A725" t="s">
        <v>1837</v>
      </c>
      <c r="B725" t="s">
        <v>1583</v>
      </c>
      <c r="C725" t="s">
        <v>36</v>
      </c>
    </row>
    <row r="726" spans="1:3" x14ac:dyDescent="0.2">
      <c r="A726" t="s">
        <v>1837</v>
      </c>
      <c r="B726" t="s">
        <v>1584</v>
      </c>
      <c r="C726" t="s">
        <v>36</v>
      </c>
    </row>
    <row r="727" spans="1:3" x14ac:dyDescent="0.2">
      <c r="A727" t="s">
        <v>1839</v>
      </c>
      <c r="B727" t="s">
        <v>1580</v>
      </c>
      <c r="C727" t="s">
        <v>36</v>
      </c>
    </row>
    <row r="728" spans="1:3" x14ac:dyDescent="0.2">
      <c r="A728" t="s">
        <v>1839</v>
      </c>
      <c r="B728" t="s">
        <v>1581</v>
      </c>
      <c r="C728" t="s">
        <v>37</v>
      </c>
    </row>
    <row r="729" spans="1:3" x14ac:dyDescent="0.2">
      <c r="A729" t="s">
        <v>1839</v>
      </c>
      <c r="B729" t="s">
        <v>1582</v>
      </c>
      <c r="C729" t="s">
        <v>36</v>
      </c>
    </row>
    <row r="730" spans="1:3" x14ac:dyDescent="0.2">
      <c r="A730" t="s">
        <v>1839</v>
      </c>
      <c r="B730" t="s">
        <v>1583</v>
      </c>
      <c r="C730" t="s">
        <v>37</v>
      </c>
    </row>
    <row r="731" spans="1:3" x14ac:dyDescent="0.2">
      <c r="A731" t="s">
        <v>1839</v>
      </c>
      <c r="B731" t="s">
        <v>1584</v>
      </c>
      <c r="C731" t="s">
        <v>36</v>
      </c>
    </row>
    <row r="732" spans="1:3" x14ac:dyDescent="0.2">
      <c r="A732" t="s">
        <v>1841</v>
      </c>
      <c r="B732" t="s">
        <v>1580</v>
      </c>
      <c r="C732" t="s">
        <v>36</v>
      </c>
    </row>
    <row r="733" spans="1:3" x14ac:dyDescent="0.2">
      <c r="A733" t="s">
        <v>1841</v>
      </c>
      <c r="B733" t="s">
        <v>1581</v>
      </c>
      <c r="C733" t="s">
        <v>36</v>
      </c>
    </row>
    <row r="734" spans="1:3" x14ac:dyDescent="0.2">
      <c r="A734" t="s">
        <v>1841</v>
      </c>
      <c r="B734" t="s">
        <v>1582</v>
      </c>
      <c r="C734" t="s">
        <v>36</v>
      </c>
    </row>
    <row r="735" spans="1:3" x14ac:dyDescent="0.2">
      <c r="A735" t="s">
        <v>1841</v>
      </c>
      <c r="B735" t="s">
        <v>1583</v>
      </c>
      <c r="C735" t="s">
        <v>36</v>
      </c>
    </row>
    <row r="736" spans="1:3" x14ac:dyDescent="0.2">
      <c r="A736" t="s">
        <v>1841</v>
      </c>
      <c r="B736" t="s">
        <v>1584</v>
      </c>
      <c r="C736" t="s">
        <v>36</v>
      </c>
    </row>
    <row r="737" spans="1:3" x14ac:dyDescent="0.2">
      <c r="A737" t="s">
        <v>1843</v>
      </c>
      <c r="B737" t="s">
        <v>1580</v>
      </c>
      <c r="C737" t="s">
        <v>36</v>
      </c>
    </row>
    <row r="738" spans="1:3" x14ac:dyDescent="0.2">
      <c r="A738" t="s">
        <v>1843</v>
      </c>
      <c r="B738" t="s">
        <v>1581</v>
      </c>
      <c r="C738" t="s">
        <v>36</v>
      </c>
    </row>
    <row r="739" spans="1:3" x14ac:dyDescent="0.2">
      <c r="A739" t="s">
        <v>1843</v>
      </c>
      <c r="B739" t="s">
        <v>1582</v>
      </c>
      <c r="C739" t="s">
        <v>36</v>
      </c>
    </row>
    <row r="740" spans="1:3" x14ac:dyDescent="0.2">
      <c r="A740" t="s">
        <v>1843</v>
      </c>
      <c r="B740" t="s">
        <v>1583</v>
      </c>
      <c r="C740" t="s">
        <v>37</v>
      </c>
    </row>
    <row r="741" spans="1:3" x14ac:dyDescent="0.2">
      <c r="A741" t="s">
        <v>1843</v>
      </c>
      <c r="B741" t="s">
        <v>1584</v>
      </c>
      <c r="C741" t="s">
        <v>36</v>
      </c>
    </row>
    <row r="742" spans="1:3" x14ac:dyDescent="0.2">
      <c r="A742" t="s">
        <v>1845</v>
      </c>
      <c r="B742" t="s">
        <v>1580</v>
      </c>
      <c r="C742" t="s">
        <v>36</v>
      </c>
    </row>
    <row r="743" spans="1:3" x14ac:dyDescent="0.2">
      <c r="A743" t="s">
        <v>1845</v>
      </c>
      <c r="B743" t="s">
        <v>1581</v>
      </c>
      <c r="C743" t="s">
        <v>37</v>
      </c>
    </row>
    <row r="744" spans="1:3" x14ac:dyDescent="0.2">
      <c r="A744" t="s">
        <v>1845</v>
      </c>
      <c r="B744" t="s">
        <v>1582</v>
      </c>
      <c r="C744" t="s">
        <v>36</v>
      </c>
    </row>
    <row r="745" spans="1:3" x14ac:dyDescent="0.2">
      <c r="A745" t="s">
        <v>1845</v>
      </c>
      <c r="B745" t="s">
        <v>1583</v>
      </c>
      <c r="C745" t="s">
        <v>37</v>
      </c>
    </row>
    <row r="746" spans="1:3" x14ac:dyDescent="0.2">
      <c r="A746" t="s">
        <v>1845</v>
      </c>
      <c r="B746" t="s">
        <v>1584</v>
      </c>
      <c r="C746" t="s">
        <v>36</v>
      </c>
    </row>
    <row r="747" spans="1:3" x14ac:dyDescent="0.2">
      <c r="A747" t="s">
        <v>1847</v>
      </c>
      <c r="B747" t="s">
        <v>1580</v>
      </c>
      <c r="C747" t="s">
        <v>36</v>
      </c>
    </row>
    <row r="748" spans="1:3" x14ac:dyDescent="0.2">
      <c r="A748" t="s">
        <v>1847</v>
      </c>
      <c r="B748" t="s">
        <v>1581</v>
      </c>
      <c r="C748" t="s">
        <v>36</v>
      </c>
    </row>
    <row r="749" spans="1:3" x14ac:dyDescent="0.2">
      <c r="A749" t="s">
        <v>1847</v>
      </c>
      <c r="B749" t="s">
        <v>1582</v>
      </c>
      <c r="C749" t="s">
        <v>36</v>
      </c>
    </row>
    <row r="750" spans="1:3" x14ac:dyDescent="0.2">
      <c r="A750" t="s">
        <v>1847</v>
      </c>
      <c r="B750" t="s">
        <v>1583</v>
      </c>
      <c r="C750" t="s">
        <v>37</v>
      </c>
    </row>
    <row r="751" spans="1:3" x14ac:dyDescent="0.2">
      <c r="A751" t="s">
        <v>1847</v>
      </c>
      <c r="B751" t="s">
        <v>1584</v>
      </c>
      <c r="C751" t="s">
        <v>36</v>
      </c>
    </row>
    <row r="752" spans="1:3" x14ac:dyDescent="0.2">
      <c r="A752" t="s">
        <v>1849</v>
      </c>
      <c r="B752" t="s">
        <v>1580</v>
      </c>
      <c r="C752" t="s">
        <v>36</v>
      </c>
    </row>
    <row r="753" spans="1:3" x14ac:dyDescent="0.2">
      <c r="A753" t="s">
        <v>1849</v>
      </c>
      <c r="B753" t="s">
        <v>1581</v>
      </c>
      <c r="C753" t="s">
        <v>37</v>
      </c>
    </row>
    <row r="754" spans="1:3" x14ac:dyDescent="0.2">
      <c r="A754" t="s">
        <v>1849</v>
      </c>
      <c r="B754" t="s">
        <v>1582</v>
      </c>
      <c r="C754" t="s">
        <v>37</v>
      </c>
    </row>
    <row r="755" spans="1:3" x14ac:dyDescent="0.2">
      <c r="A755" t="s">
        <v>1849</v>
      </c>
      <c r="B755" t="s">
        <v>1583</v>
      </c>
      <c r="C755" t="s">
        <v>36</v>
      </c>
    </row>
    <row r="756" spans="1:3" x14ac:dyDescent="0.2">
      <c r="A756" t="s">
        <v>1849</v>
      </c>
      <c r="B756" t="s">
        <v>1584</v>
      </c>
      <c r="C756" t="s">
        <v>37</v>
      </c>
    </row>
    <row r="757" spans="1:3" x14ac:dyDescent="0.2">
      <c r="A757" t="s">
        <v>1850</v>
      </c>
      <c r="B757" t="s">
        <v>1580</v>
      </c>
      <c r="C757" t="s">
        <v>36</v>
      </c>
    </row>
    <row r="758" spans="1:3" x14ac:dyDescent="0.2">
      <c r="A758" t="s">
        <v>1850</v>
      </c>
      <c r="B758" t="s">
        <v>1581</v>
      </c>
      <c r="C758" t="s">
        <v>36</v>
      </c>
    </row>
    <row r="759" spans="1:3" x14ac:dyDescent="0.2">
      <c r="A759" t="s">
        <v>1850</v>
      </c>
      <c r="B759" t="s">
        <v>1582</v>
      </c>
      <c r="C759" t="s">
        <v>37</v>
      </c>
    </row>
    <row r="760" spans="1:3" x14ac:dyDescent="0.2">
      <c r="A760" t="s">
        <v>1850</v>
      </c>
      <c r="B760" t="s">
        <v>1583</v>
      </c>
      <c r="C760" t="s">
        <v>36</v>
      </c>
    </row>
    <row r="761" spans="1:3" x14ac:dyDescent="0.2">
      <c r="A761" t="s">
        <v>1850</v>
      </c>
      <c r="B761" t="s">
        <v>1584</v>
      </c>
      <c r="C761" t="s">
        <v>37</v>
      </c>
    </row>
    <row r="762" spans="1:3" x14ac:dyDescent="0.2">
      <c r="A762" t="s">
        <v>1851</v>
      </c>
      <c r="B762" t="s">
        <v>1580</v>
      </c>
      <c r="C762" t="s">
        <v>36</v>
      </c>
    </row>
    <row r="763" spans="1:3" x14ac:dyDescent="0.2">
      <c r="A763" t="s">
        <v>1851</v>
      </c>
      <c r="B763" t="s">
        <v>1581</v>
      </c>
      <c r="C763" t="s">
        <v>37</v>
      </c>
    </row>
    <row r="764" spans="1:3" x14ac:dyDescent="0.2">
      <c r="A764" t="s">
        <v>1851</v>
      </c>
      <c r="B764" t="s">
        <v>1582</v>
      </c>
      <c r="C764" t="s">
        <v>36</v>
      </c>
    </row>
    <row r="765" spans="1:3" x14ac:dyDescent="0.2">
      <c r="A765" t="s">
        <v>1851</v>
      </c>
      <c r="B765" t="s">
        <v>1583</v>
      </c>
      <c r="C765" t="s">
        <v>36</v>
      </c>
    </row>
    <row r="766" spans="1:3" x14ac:dyDescent="0.2">
      <c r="A766" t="s">
        <v>1851</v>
      </c>
      <c r="B766" t="s">
        <v>1584</v>
      </c>
      <c r="C766" t="s">
        <v>37</v>
      </c>
    </row>
    <row r="767" spans="1:3" x14ac:dyDescent="0.2">
      <c r="A767" t="s">
        <v>1852</v>
      </c>
      <c r="B767" t="s">
        <v>1580</v>
      </c>
      <c r="C767" t="s">
        <v>36</v>
      </c>
    </row>
    <row r="768" spans="1:3" x14ac:dyDescent="0.2">
      <c r="A768" t="s">
        <v>1852</v>
      </c>
      <c r="B768" t="s">
        <v>1581</v>
      </c>
      <c r="C768" t="s">
        <v>37</v>
      </c>
    </row>
    <row r="769" spans="1:3" x14ac:dyDescent="0.2">
      <c r="A769" t="s">
        <v>1852</v>
      </c>
      <c r="B769" t="s">
        <v>1582</v>
      </c>
      <c r="C769" t="s">
        <v>37</v>
      </c>
    </row>
    <row r="770" spans="1:3" x14ac:dyDescent="0.2">
      <c r="A770" t="s">
        <v>1852</v>
      </c>
      <c r="B770" t="s">
        <v>1583</v>
      </c>
      <c r="C770" t="s">
        <v>36</v>
      </c>
    </row>
    <row r="771" spans="1:3" x14ac:dyDescent="0.2">
      <c r="A771" t="s">
        <v>1852</v>
      </c>
      <c r="B771" t="s">
        <v>1584</v>
      </c>
      <c r="C771" t="s">
        <v>36</v>
      </c>
    </row>
    <row r="772" spans="1:3" x14ac:dyDescent="0.2">
      <c r="A772" t="s">
        <v>1853</v>
      </c>
      <c r="B772" t="s">
        <v>1580</v>
      </c>
      <c r="C772" t="s">
        <v>36</v>
      </c>
    </row>
    <row r="773" spans="1:3" x14ac:dyDescent="0.2">
      <c r="A773" t="s">
        <v>1853</v>
      </c>
      <c r="B773" t="s">
        <v>1581</v>
      </c>
      <c r="C773" t="s">
        <v>37</v>
      </c>
    </row>
    <row r="774" spans="1:3" x14ac:dyDescent="0.2">
      <c r="A774" t="s">
        <v>1853</v>
      </c>
      <c r="B774" t="s">
        <v>1582</v>
      </c>
      <c r="C774" t="s">
        <v>37</v>
      </c>
    </row>
    <row r="775" spans="1:3" x14ac:dyDescent="0.2">
      <c r="A775" t="s">
        <v>1853</v>
      </c>
      <c r="B775" t="s">
        <v>1583</v>
      </c>
      <c r="C775" t="s">
        <v>36</v>
      </c>
    </row>
    <row r="776" spans="1:3" x14ac:dyDescent="0.2">
      <c r="A776" t="s">
        <v>1853</v>
      </c>
      <c r="B776" t="s">
        <v>1584</v>
      </c>
      <c r="C776" t="s">
        <v>37</v>
      </c>
    </row>
    <row r="777" spans="1:3" x14ac:dyDescent="0.2">
      <c r="A777" t="s">
        <v>1854</v>
      </c>
      <c r="B777" t="s">
        <v>1580</v>
      </c>
      <c r="C777" t="s">
        <v>36</v>
      </c>
    </row>
    <row r="778" spans="1:3" x14ac:dyDescent="0.2">
      <c r="A778" t="s">
        <v>1854</v>
      </c>
      <c r="B778" t="s">
        <v>1581</v>
      </c>
      <c r="C778" t="s">
        <v>36</v>
      </c>
    </row>
    <row r="779" spans="1:3" x14ac:dyDescent="0.2">
      <c r="A779" t="s">
        <v>1854</v>
      </c>
      <c r="B779" t="s">
        <v>1582</v>
      </c>
      <c r="C779" t="s">
        <v>36</v>
      </c>
    </row>
    <row r="780" spans="1:3" x14ac:dyDescent="0.2">
      <c r="A780" t="s">
        <v>1854</v>
      </c>
      <c r="B780" t="s">
        <v>1583</v>
      </c>
      <c r="C780" t="s">
        <v>37</v>
      </c>
    </row>
    <row r="781" spans="1:3" x14ac:dyDescent="0.2">
      <c r="A781" t="s">
        <v>1854</v>
      </c>
      <c r="B781" t="s">
        <v>1584</v>
      </c>
      <c r="C781" t="s">
        <v>36</v>
      </c>
    </row>
    <row r="782" spans="1:3" x14ac:dyDescent="0.2">
      <c r="A782" t="s">
        <v>1855</v>
      </c>
      <c r="B782" t="s">
        <v>1580</v>
      </c>
      <c r="C782" t="s">
        <v>36</v>
      </c>
    </row>
    <row r="783" spans="1:3" x14ac:dyDescent="0.2">
      <c r="A783" t="s">
        <v>1855</v>
      </c>
      <c r="B783" t="s">
        <v>1581</v>
      </c>
      <c r="C783" t="s">
        <v>37</v>
      </c>
    </row>
    <row r="784" spans="1:3" x14ac:dyDescent="0.2">
      <c r="A784" t="s">
        <v>1855</v>
      </c>
      <c r="B784" t="s">
        <v>1582</v>
      </c>
      <c r="C784" t="s">
        <v>37</v>
      </c>
    </row>
    <row r="785" spans="1:3" x14ac:dyDescent="0.2">
      <c r="A785" t="s">
        <v>1855</v>
      </c>
      <c r="B785" t="s">
        <v>1583</v>
      </c>
      <c r="C785" t="s">
        <v>36</v>
      </c>
    </row>
    <row r="786" spans="1:3" x14ac:dyDescent="0.2">
      <c r="A786" t="s">
        <v>1855</v>
      </c>
      <c r="B786" t="s">
        <v>1584</v>
      </c>
      <c r="C786" t="s">
        <v>37</v>
      </c>
    </row>
    <row r="787" spans="1:3" x14ac:dyDescent="0.2">
      <c r="A787" t="s">
        <v>1856</v>
      </c>
      <c r="B787" t="s">
        <v>1580</v>
      </c>
      <c r="C787" t="s">
        <v>36</v>
      </c>
    </row>
    <row r="788" spans="1:3" x14ac:dyDescent="0.2">
      <c r="A788" t="s">
        <v>1856</v>
      </c>
      <c r="B788" t="s">
        <v>1581</v>
      </c>
      <c r="C788" t="s">
        <v>37</v>
      </c>
    </row>
    <row r="789" spans="1:3" x14ac:dyDescent="0.2">
      <c r="A789" t="s">
        <v>1856</v>
      </c>
      <c r="B789" t="s">
        <v>1582</v>
      </c>
      <c r="C789" t="s">
        <v>37</v>
      </c>
    </row>
    <row r="790" spans="1:3" x14ac:dyDescent="0.2">
      <c r="A790" t="s">
        <v>1856</v>
      </c>
      <c r="B790" t="s">
        <v>1583</v>
      </c>
      <c r="C790" t="s">
        <v>36</v>
      </c>
    </row>
    <row r="791" spans="1:3" x14ac:dyDescent="0.2">
      <c r="A791" t="s">
        <v>1856</v>
      </c>
      <c r="B791" t="s">
        <v>1584</v>
      </c>
      <c r="C791" t="s">
        <v>37</v>
      </c>
    </row>
    <row r="792" spans="1:3" x14ac:dyDescent="0.2">
      <c r="A792" t="s">
        <v>1857</v>
      </c>
      <c r="B792" t="s">
        <v>1580</v>
      </c>
      <c r="C792" t="s">
        <v>36</v>
      </c>
    </row>
    <row r="793" spans="1:3" x14ac:dyDescent="0.2">
      <c r="A793" t="s">
        <v>1857</v>
      </c>
      <c r="B793" t="s">
        <v>1581</v>
      </c>
      <c r="C793" t="s">
        <v>37</v>
      </c>
    </row>
    <row r="794" spans="1:3" x14ac:dyDescent="0.2">
      <c r="A794" t="s">
        <v>1857</v>
      </c>
      <c r="B794" t="s">
        <v>1582</v>
      </c>
      <c r="C794" t="s">
        <v>36</v>
      </c>
    </row>
    <row r="795" spans="1:3" x14ac:dyDescent="0.2">
      <c r="A795" t="s">
        <v>1857</v>
      </c>
      <c r="B795" t="s">
        <v>1583</v>
      </c>
      <c r="C795" t="s">
        <v>36</v>
      </c>
    </row>
    <row r="796" spans="1:3" x14ac:dyDescent="0.2">
      <c r="A796" t="s">
        <v>1857</v>
      </c>
      <c r="B796" t="s">
        <v>1584</v>
      </c>
      <c r="C796" t="s">
        <v>37</v>
      </c>
    </row>
    <row r="797" spans="1:3" x14ac:dyDescent="0.2">
      <c r="A797" t="s">
        <v>1858</v>
      </c>
      <c r="B797" t="s">
        <v>1580</v>
      </c>
      <c r="C797" t="s">
        <v>36</v>
      </c>
    </row>
    <row r="798" spans="1:3" x14ac:dyDescent="0.2">
      <c r="A798" t="s">
        <v>1858</v>
      </c>
      <c r="B798" t="s">
        <v>1581</v>
      </c>
      <c r="C798" t="s">
        <v>36</v>
      </c>
    </row>
    <row r="799" spans="1:3" x14ac:dyDescent="0.2">
      <c r="A799" t="s">
        <v>1858</v>
      </c>
      <c r="B799" t="s">
        <v>1582</v>
      </c>
      <c r="C799" t="s">
        <v>37</v>
      </c>
    </row>
    <row r="800" spans="1:3" x14ac:dyDescent="0.2">
      <c r="A800" t="s">
        <v>1858</v>
      </c>
      <c r="B800" t="s">
        <v>1583</v>
      </c>
      <c r="C800" t="s">
        <v>36</v>
      </c>
    </row>
    <row r="801" spans="1:3" x14ac:dyDescent="0.2">
      <c r="A801" t="s">
        <v>1858</v>
      </c>
      <c r="B801" t="s">
        <v>1584</v>
      </c>
      <c r="C801" t="s">
        <v>37</v>
      </c>
    </row>
    <row r="802" spans="1:3" x14ac:dyDescent="0.2">
      <c r="A802" t="s">
        <v>1859</v>
      </c>
      <c r="B802" t="s">
        <v>1580</v>
      </c>
      <c r="C802" t="s">
        <v>36</v>
      </c>
    </row>
    <row r="803" spans="1:3" x14ac:dyDescent="0.2">
      <c r="A803" t="s">
        <v>1859</v>
      </c>
      <c r="B803" t="s">
        <v>1581</v>
      </c>
      <c r="C803" t="s">
        <v>36</v>
      </c>
    </row>
    <row r="804" spans="1:3" x14ac:dyDescent="0.2">
      <c r="A804" t="s">
        <v>1859</v>
      </c>
      <c r="B804" t="s">
        <v>1582</v>
      </c>
      <c r="C804" t="s">
        <v>36</v>
      </c>
    </row>
    <row r="805" spans="1:3" x14ac:dyDescent="0.2">
      <c r="A805" t="s">
        <v>1859</v>
      </c>
      <c r="B805" t="s">
        <v>1583</v>
      </c>
      <c r="C805" t="s">
        <v>36</v>
      </c>
    </row>
    <row r="806" spans="1:3" x14ac:dyDescent="0.2">
      <c r="A806" t="s">
        <v>1859</v>
      </c>
      <c r="B806" t="s">
        <v>1584</v>
      </c>
      <c r="C806" t="s">
        <v>36</v>
      </c>
    </row>
    <row r="807" spans="1:3" x14ac:dyDescent="0.2">
      <c r="A807" t="s">
        <v>1860</v>
      </c>
      <c r="B807" t="s">
        <v>1580</v>
      </c>
      <c r="C807" t="s">
        <v>36</v>
      </c>
    </row>
    <row r="808" spans="1:3" x14ac:dyDescent="0.2">
      <c r="A808" t="s">
        <v>1860</v>
      </c>
      <c r="B808" t="s">
        <v>1581</v>
      </c>
      <c r="C808" t="s">
        <v>36</v>
      </c>
    </row>
    <row r="809" spans="1:3" x14ac:dyDescent="0.2">
      <c r="A809" t="s">
        <v>1860</v>
      </c>
      <c r="B809" t="s">
        <v>1582</v>
      </c>
      <c r="C809" t="s">
        <v>36</v>
      </c>
    </row>
    <row r="810" spans="1:3" x14ac:dyDescent="0.2">
      <c r="A810" t="s">
        <v>1860</v>
      </c>
      <c r="B810" t="s">
        <v>1583</v>
      </c>
      <c r="C810" t="s">
        <v>36</v>
      </c>
    </row>
    <row r="811" spans="1:3" x14ac:dyDescent="0.2">
      <c r="A811" t="s">
        <v>1860</v>
      </c>
      <c r="B811" t="s">
        <v>1584</v>
      </c>
      <c r="C811" t="s">
        <v>36</v>
      </c>
    </row>
    <row r="812" spans="1:3" x14ac:dyDescent="0.2">
      <c r="A812" t="s">
        <v>1861</v>
      </c>
      <c r="B812" t="s">
        <v>1580</v>
      </c>
      <c r="C812" t="s">
        <v>36</v>
      </c>
    </row>
    <row r="813" spans="1:3" x14ac:dyDescent="0.2">
      <c r="A813" t="s">
        <v>1861</v>
      </c>
      <c r="B813" t="s">
        <v>1581</v>
      </c>
      <c r="C813" t="s">
        <v>37</v>
      </c>
    </row>
    <row r="814" spans="1:3" x14ac:dyDescent="0.2">
      <c r="A814" t="s">
        <v>1861</v>
      </c>
      <c r="B814" t="s">
        <v>1582</v>
      </c>
      <c r="C814" t="s">
        <v>36</v>
      </c>
    </row>
    <row r="815" spans="1:3" x14ac:dyDescent="0.2">
      <c r="A815" t="s">
        <v>1861</v>
      </c>
      <c r="B815" t="s">
        <v>1583</v>
      </c>
      <c r="C815" t="s">
        <v>36</v>
      </c>
    </row>
    <row r="816" spans="1:3" x14ac:dyDescent="0.2">
      <c r="A816" t="s">
        <v>1861</v>
      </c>
      <c r="B816" t="s">
        <v>1584</v>
      </c>
      <c r="C816" t="s">
        <v>37</v>
      </c>
    </row>
    <row r="817" spans="1:3" x14ac:dyDescent="0.2">
      <c r="A817" t="s">
        <v>1862</v>
      </c>
      <c r="B817" t="s">
        <v>1580</v>
      </c>
      <c r="C817" t="s">
        <v>36</v>
      </c>
    </row>
    <row r="818" spans="1:3" x14ac:dyDescent="0.2">
      <c r="A818" t="s">
        <v>1862</v>
      </c>
      <c r="B818" t="s">
        <v>1581</v>
      </c>
      <c r="C818" t="s">
        <v>37</v>
      </c>
    </row>
    <row r="819" spans="1:3" x14ac:dyDescent="0.2">
      <c r="A819" t="s">
        <v>1862</v>
      </c>
      <c r="B819" t="s">
        <v>1582</v>
      </c>
      <c r="C819" t="s">
        <v>37</v>
      </c>
    </row>
    <row r="820" spans="1:3" x14ac:dyDescent="0.2">
      <c r="A820" t="s">
        <v>1862</v>
      </c>
      <c r="B820" t="s">
        <v>1583</v>
      </c>
      <c r="C820" t="s">
        <v>36</v>
      </c>
    </row>
    <row r="821" spans="1:3" x14ac:dyDescent="0.2">
      <c r="A821" t="s">
        <v>1862</v>
      </c>
      <c r="B821" t="s">
        <v>1584</v>
      </c>
      <c r="C821" t="s">
        <v>36</v>
      </c>
    </row>
    <row r="822" spans="1:3" x14ac:dyDescent="0.2">
      <c r="A822" t="s">
        <v>1863</v>
      </c>
      <c r="B822" t="s">
        <v>1580</v>
      </c>
      <c r="C822" t="s">
        <v>36</v>
      </c>
    </row>
    <row r="823" spans="1:3" x14ac:dyDescent="0.2">
      <c r="A823" t="s">
        <v>1863</v>
      </c>
      <c r="B823" t="s">
        <v>1581</v>
      </c>
      <c r="C823" t="s">
        <v>37</v>
      </c>
    </row>
    <row r="824" spans="1:3" x14ac:dyDescent="0.2">
      <c r="A824" t="s">
        <v>1863</v>
      </c>
      <c r="B824" t="s">
        <v>1582</v>
      </c>
      <c r="C824" t="s">
        <v>36</v>
      </c>
    </row>
    <row r="825" spans="1:3" x14ac:dyDescent="0.2">
      <c r="A825" t="s">
        <v>1863</v>
      </c>
      <c r="B825" t="s">
        <v>1583</v>
      </c>
      <c r="C825" t="s">
        <v>36</v>
      </c>
    </row>
    <row r="826" spans="1:3" x14ac:dyDescent="0.2">
      <c r="A826" t="s">
        <v>1863</v>
      </c>
      <c r="B826" t="s">
        <v>1584</v>
      </c>
      <c r="C826" t="s">
        <v>36</v>
      </c>
    </row>
    <row r="827" spans="1:3" x14ac:dyDescent="0.2">
      <c r="A827" t="s">
        <v>1864</v>
      </c>
      <c r="B827" t="s">
        <v>1580</v>
      </c>
      <c r="C827" t="s">
        <v>36</v>
      </c>
    </row>
    <row r="828" spans="1:3" x14ac:dyDescent="0.2">
      <c r="A828" t="s">
        <v>1864</v>
      </c>
      <c r="B828" t="s">
        <v>1581</v>
      </c>
      <c r="C828" t="s">
        <v>37</v>
      </c>
    </row>
    <row r="829" spans="1:3" x14ac:dyDescent="0.2">
      <c r="A829" t="s">
        <v>1864</v>
      </c>
      <c r="B829" t="s">
        <v>1582</v>
      </c>
      <c r="C829" t="s">
        <v>37</v>
      </c>
    </row>
    <row r="830" spans="1:3" x14ac:dyDescent="0.2">
      <c r="A830" t="s">
        <v>1864</v>
      </c>
      <c r="B830" t="s">
        <v>1583</v>
      </c>
      <c r="C830" t="s">
        <v>36</v>
      </c>
    </row>
    <row r="831" spans="1:3" x14ac:dyDescent="0.2">
      <c r="A831" t="s">
        <v>1864</v>
      </c>
      <c r="B831" t="s">
        <v>1584</v>
      </c>
      <c r="C831" t="s">
        <v>37</v>
      </c>
    </row>
    <row r="832" spans="1:3" x14ac:dyDescent="0.2">
      <c r="A832" t="s">
        <v>1865</v>
      </c>
      <c r="B832" t="s">
        <v>1580</v>
      </c>
      <c r="C832" t="s">
        <v>36</v>
      </c>
    </row>
    <row r="833" spans="1:3" x14ac:dyDescent="0.2">
      <c r="A833" t="s">
        <v>1865</v>
      </c>
      <c r="B833" t="s">
        <v>1581</v>
      </c>
      <c r="C833" t="s">
        <v>36</v>
      </c>
    </row>
    <row r="834" spans="1:3" x14ac:dyDescent="0.2">
      <c r="A834" t="s">
        <v>1865</v>
      </c>
      <c r="B834" t="s">
        <v>1582</v>
      </c>
      <c r="C834" t="s">
        <v>37</v>
      </c>
    </row>
    <row r="835" spans="1:3" x14ac:dyDescent="0.2">
      <c r="A835" t="s">
        <v>1865</v>
      </c>
      <c r="B835" t="s">
        <v>1583</v>
      </c>
      <c r="C835" t="s">
        <v>36</v>
      </c>
    </row>
    <row r="836" spans="1:3" x14ac:dyDescent="0.2">
      <c r="A836" t="s">
        <v>1865</v>
      </c>
      <c r="B836" t="s">
        <v>1584</v>
      </c>
      <c r="C836" t="s">
        <v>36</v>
      </c>
    </row>
    <row r="837" spans="1:3" x14ac:dyDescent="0.2">
      <c r="A837" t="s">
        <v>1866</v>
      </c>
      <c r="B837" t="s">
        <v>1580</v>
      </c>
      <c r="C837" t="s">
        <v>36</v>
      </c>
    </row>
    <row r="838" spans="1:3" x14ac:dyDescent="0.2">
      <c r="A838" t="s">
        <v>1866</v>
      </c>
      <c r="B838" t="s">
        <v>1581</v>
      </c>
      <c r="C838" t="s">
        <v>37</v>
      </c>
    </row>
    <row r="839" spans="1:3" x14ac:dyDescent="0.2">
      <c r="A839" t="s">
        <v>1866</v>
      </c>
      <c r="B839" t="s">
        <v>1582</v>
      </c>
      <c r="C839" t="s">
        <v>37</v>
      </c>
    </row>
    <row r="840" spans="1:3" x14ac:dyDescent="0.2">
      <c r="A840" t="s">
        <v>1866</v>
      </c>
      <c r="B840" t="s">
        <v>1583</v>
      </c>
      <c r="C840" t="s">
        <v>36</v>
      </c>
    </row>
    <row r="841" spans="1:3" x14ac:dyDescent="0.2">
      <c r="A841" t="s">
        <v>1866</v>
      </c>
      <c r="B841" t="s">
        <v>1584</v>
      </c>
      <c r="C841" t="s">
        <v>37</v>
      </c>
    </row>
    <row r="842" spans="1:3" x14ac:dyDescent="0.2">
      <c r="A842" t="s">
        <v>1870</v>
      </c>
      <c r="B842" t="s">
        <v>1580</v>
      </c>
      <c r="C842" t="s">
        <v>36</v>
      </c>
    </row>
    <row r="843" spans="1:3" x14ac:dyDescent="0.2">
      <c r="A843" t="s">
        <v>1870</v>
      </c>
      <c r="B843" t="s">
        <v>1581</v>
      </c>
      <c r="C843" t="s">
        <v>36</v>
      </c>
    </row>
    <row r="844" spans="1:3" x14ac:dyDescent="0.2">
      <c r="A844" t="s">
        <v>1870</v>
      </c>
      <c r="B844" t="s">
        <v>1582</v>
      </c>
      <c r="C844" t="s">
        <v>36</v>
      </c>
    </row>
    <row r="845" spans="1:3" x14ac:dyDescent="0.2">
      <c r="A845" t="s">
        <v>1870</v>
      </c>
      <c r="B845" t="s">
        <v>1583</v>
      </c>
      <c r="C845" t="s">
        <v>36</v>
      </c>
    </row>
    <row r="846" spans="1:3" x14ac:dyDescent="0.2">
      <c r="A846" t="s">
        <v>1870</v>
      </c>
      <c r="B846" t="s">
        <v>1584</v>
      </c>
      <c r="C846" t="s">
        <v>37</v>
      </c>
    </row>
    <row r="847" spans="1:3" x14ac:dyDescent="0.2">
      <c r="A847" t="s">
        <v>1872</v>
      </c>
      <c r="B847" t="s">
        <v>1580</v>
      </c>
      <c r="C847" t="s">
        <v>36</v>
      </c>
    </row>
    <row r="848" spans="1:3" x14ac:dyDescent="0.2">
      <c r="A848" t="s">
        <v>1872</v>
      </c>
      <c r="B848" t="s">
        <v>1581</v>
      </c>
      <c r="C848" t="s">
        <v>36</v>
      </c>
    </row>
    <row r="849" spans="1:3" x14ac:dyDescent="0.2">
      <c r="A849" t="s">
        <v>1872</v>
      </c>
      <c r="B849" t="s">
        <v>1582</v>
      </c>
      <c r="C849" t="s">
        <v>36</v>
      </c>
    </row>
    <row r="850" spans="1:3" x14ac:dyDescent="0.2">
      <c r="A850" t="s">
        <v>1872</v>
      </c>
      <c r="B850" t="s">
        <v>1583</v>
      </c>
      <c r="C850" t="s">
        <v>37</v>
      </c>
    </row>
    <row r="851" spans="1:3" x14ac:dyDescent="0.2">
      <c r="A851" t="s">
        <v>1872</v>
      </c>
      <c r="B851" t="s">
        <v>1584</v>
      </c>
      <c r="C851" t="s">
        <v>37</v>
      </c>
    </row>
    <row r="852" spans="1:3" x14ac:dyDescent="0.2">
      <c r="A852" t="s">
        <v>1874</v>
      </c>
      <c r="B852" t="s">
        <v>1580</v>
      </c>
      <c r="C852" t="s">
        <v>36</v>
      </c>
    </row>
    <row r="853" spans="1:3" x14ac:dyDescent="0.2">
      <c r="A853" t="s">
        <v>1874</v>
      </c>
      <c r="B853" t="s">
        <v>1581</v>
      </c>
      <c r="C853" t="s">
        <v>36</v>
      </c>
    </row>
    <row r="854" spans="1:3" x14ac:dyDescent="0.2">
      <c r="A854" t="s">
        <v>1874</v>
      </c>
      <c r="B854" t="s">
        <v>1582</v>
      </c>
      <c r="C854" t="s">
        <v>36</v>
      </c>
    </row>
    <row r="855" spans="1:3" x14ac:dyDescent="0.2">
      <c r="A855" t="s">
        <v>1874</v>
      </c>
      <c r="B855" t="s">
        <v>1583</v>
      </c>
      <c r="C855" t="s">
        <v>37</v>
      </c>
    </row>
    <row r="856" spans="1:3" x14ac:dyDescent="0.2">
      <c r="A856" t="s">
        <v>1874</v>
      </c>
      <c r="B856" t="s">
        <v>1584</v>
      </c>
      <c r="C856" t="s">
        <v>37</v>
      </c>
    </row>
    <row r="857" spans="1:3" x14ac:dyDescent="0.2">
      <c r="A857" t="s">
        <v>1876</v>
      </c>
      <c r="B857" t="s">
        <v>1580</v>
      </c>
      <c r="C857" t="s">
        <v>36</v>
      </c>
    </row>
    <row r="858" spans="1:3" x14ac:dyDescent="0.2">
      <c r="A858" t="s">
        <v>1876</v>
      </c>
      <c r="B858" t="s">
        <v>1581</v>
      </c>
      <c r="C858" t="s">
        <v>36</v>
      </c>
    </row>
    <row r="859" spans="1:3" x14ac:dyDescent="0.2">
      <c r="A859" t="s">
        <v>1876</v>
      </c>
      <c r="B859" t="s">
        <v>1582</v>
      </c>
      <c r="C859" t="s">
        <v>36</v>
      </c>
    </row>
    <row r="860" spans="1:3" x14ac:dyDescent="0.2">
      <c r="A860" t="s">
        <v>1876</v>
      </c>
      <c r="B860" t="s">
        <v>1583</v>
      </c>
      <c r="C860" t="s">
        <v>36</v>
      </c>
    </row>
    <row r="861" spans="1:3" x14ac:dyDescent="0.2">
      <c r="A861" t="s">
        <v>1876</v>
      </c>
      <c r="B861" t="s">
        <v>1584</v>
      </c>
      <c r="C861" t="s">
        <v>37</v>
      </c>
    </row>
    <row r="862" spans="1:3" x14ac:dyDescent="0.2">
      <c r="A862" t="s">
        <v>1878</v>
      </c>
      <c r="B862" t="s">
        <v>1580</v>
      </c>
      <c r="C862" t="s">
        <v>36</v>
      </c>
    </row>
    <row r="863" spans="1:3" x14ac:dyDescent="0.2">
      <c r="A863" t="s">
        <v>1878</v>
      </c>
      <c r="B863" t="s">
        <v>1581</v>
      </c>
      <c r="C863" t="s">
        <v>36</v>
      </c>
    </row>
    <row r="864" spans="1:3" x14ac:dyDescent="0.2">
      <c r="A864" t="s">
        <v>1878</v>
      </c>
      <c r="B864" t="s">
        <v>1582</v>
      </c>
      <c r="C864" t="s">
        <v>36</v>
      </c>
    </row>
    <row r="865" spans="1:3" x14ac:dyDescent="0.2">
      <c r="A865" t="s">
        <v>1878</v>
      </c>
      <c r="B865" t="s">
        <v>1583</v>
      </c>
      <c r="C865" t="s">
        <v>37</v>
      </c>
    </row>
    <row r="866" spans="1:3" x14ac:dyDescent="0.2">
      <c r="A866" t="s">
        <v>1878</v>
      </c>
      <c r="B866" t="s">
        <v>1584</v>
      </c>
      <c r="C866" t="s">
        <v>37</v>
      </c>
    </row>
    <row r="867" spans="1:3" x14ac:dyDescent="0.2">
      <c r="A867" t="s">
        <v>1880</v>
      </c>
      <c r="B867" t="s">
        <v>1580</v>
      </c>
      <c r="C867" t="s">
        <v>36</v>
      </c>
    </row>
    <row r="868" spans="1:3" x14ac:dyDescent="0.2">
      <c r="A868" t="s">
        <v>1880</v>
      </c>
      <c r="B868" t="s">
        <v>1581</v>
      </c>
      <c r="C868" t="s">
        <v>36</v>
      </c>
    </row>
    <row r="869" spans="1:3" x14ac:dyDescent="0.2">
      <c r="A869" t="s">
        <v>1880</v>
      </c>
      <c r="B869" t="s">
        <v>1582</v>
      </c>
      <c r="C869" t="s">
        <v>36</v>
      </c>
    </row>
    <row r="870" spans="1:3" x14ac:dyDescent="0.2">
      <c r="A870" t="s">
        <v>1880</v>
      </c>
      <c r="B870" t="s">
        <v>1583</v>
      </c>
      <c r="C870" t="s">
        <v>36</v>
      </c>
    </row>
    <row r="871" spans="1:3" x14ac:dyDescent="0.2">
      <c r="A871" t="s">
        <v>1880</v>
      </c>
      <c r="B871" t="s">
        <v>1584</v>
      </c>
      <c r="C871" t="s">
        <v>37</v>
      </c>
    </row>
    <row r="872" spans="1:3" x14ac:dyDescent="0.2">
      <c r="A872" t="s">
        <v>1882</v>
      </c>
      <c r="B872" t="s">
        <v>1580</v>
      </c>
      <c r="C872" t="s">
        <v>36</v>
      </c>
    </row>
    <row r="873" spans="1:3" x14ac:dyDescent="0.2">
      <c r="A873" t="s">
        <v>1882</v>
      </c>
      <c r="B873" t="s">
        <v>1581</v>
      </c>
      <c r="C873" t="s">
        <v>36</v>
      </c>
    </row>
    <row r="874" spans="1:3" x14ac:dyDescent="0.2">
      <c r="A874" t="s">
        <v>1882</v>
      </c>
      <c r="B874" t="s">
        <v>1582</v>
      </c>
      <c r="C874" t="s">
        <v>36</v>
      </c>
    </row>
    <row r="875" spans="1:3" x14ac:dyDescent="0.2">
      <c r="A875" t="s">
        <v>1882</v>
      </c>
      <c r="B875" t="s">
        <v>1583</v>
      </c>
      <c r="C875" t="s">
        <v>37</v>
      </c>
    </row>
    <row r="876" spans="1:3" x14ac:dyDescent="0.2">
      <c r="A876" t="s">
        <v>1882</v>
      </c>
      <c r="B876" t="s">
        <v>1584</v>
      </c>
      <c r="C876" t="s">
        <v>37</v>
      </c>
    </row>
    <row r="877" spans="1:3" x14ac:dyDescent="0.2">
      <c r="A877" t="s">
        <v>1884</v>
      </c>
      <c r="B877" t="s">
        <v>1580</v>
      </c>
      <c r="C877" t="s">
        <v>36</v>
      </c>
    </row>
    <row r="878" spans="1:3" x14ac:dyDescent="0.2">
      <c r="A878" t="s">
        <v>1884</v>
      </c>
      <c r="B878" t="s">
        <v>1581</v>
      </c>
      <c r="C878" t="s">
        <v>36</v>
      </c>
    </row>
    <row r="879" spans="1:3" x14ac:dyDescent="0.2">
      <c r="A879" t="s">
        <v>1884</v>
      </c>
      <c r="B879" t="s">
        <v>1582</v>
      </c>
      <c r="C879" t="s">
        <v>36</v>
      </c>
    </row>
    <row r="880" spans="1:3" x14ac:dyDescent="0.2">
      <c r="A880" t="s">
        <v>1884</v>
      </c>
      <c r="B880" t="s">
        <v>1583</v>
      </c>
      <c r="C880" t="s">
        <v>37</v>
      </c>
    </row>
    <row r="881" spans="1:3" x14ac:dyDescent="0.2">
      <c r="A881" t="s">
        <v>1884</v>
      </c>
      <c r="B881" t="s">
        <v>1584</v>
      </c>
      <c r="C881" t="s">
        <v>37</v>
      </c>
    </row>
    <row r="882" spans="1:3" x14ac:dyDescent="0.2">
      <c r="A882" t="s">
        <v>1886</v>
      </c>
      <c r="B882" t="s">
        <v>1580</v>
      </c>
      <c r="C882" t="s">
        <v>36</v>
      </c>
    </row>
    <row r="883" spans="1:3" x14ac:dyDescent="0.2">
      <c r="A883" t="s">
        <v>1886</v>
      </c>
      <c r="B883" t="s">
        <v>1581</v>
      </c>
      <c r="C883" t="s">
        <v>36</v>
      </c>
    </row>
    <row r="884" spans="1:3" x14ac:dyDescent="0.2">
      <c r="A884" t="s">
        <v>1886</v>
      </c>
      <c r="B884" t="s">
        <v>1582</v>
      </c>
      <c r="C884" t="s">
        <v>36</v>
      </c>
    </row>
    <row r="885" spans="1:3" x14ac:dyDescent="0.2">
      <c r="A885" t="s">
        <v>1886</v>
      </c>
      <c r="B885" t="s">
        <v>1583</v>
      </c>
      <c r="C885" t="s">
        <v>37</v>
      </c>
    </row>
    <row r="886" spans="1:3" x14ac:dyDescent="0.2">
      <c r="A886" t="s">
        <v>1886</v>
      </c>
      <c r="B886" t="s">
        <v>1584</v>
      </c>
      <c r="C886" t="s">
        <v>37</v>
      </c>
    </row>
    <row r="887" spans="1:3" x14ac:dyDescent="0.2">
      <c r="A887" t="s">
        <v>1888</v>
      </c>
      <c r="B887" t="s">
        <v>1580</v>
      </c>
      <c r="C887" t="s">
        <v>36</v>
      </c>
    </row>
    <row r="888" spans="1:3" x14ac:dyDescent="0.2">
      <c r="A888" t="s">
        <v>1888</v>
      </c>
      <c r="B888" t="s">
        <v>1581</v>
      </c>
      <c r="C888" t="s">
        <v>36</v>
      </c>
    </row>
    <row r="889" spans="1:3" x14ac:dyDescent="0.2">
      <c r="A889" t="s">
        <v>1888</v>
      </c>
      <c r="B889" t="s">
        <v>1582</v>
      </c>
      <c r="C889" t="s">
        <v>36</v>
      </c>
    </row>
    <row r="890" spans="1:3" x14ac:dyDescent="0.2">
      <c r="A890" t="s">
        <v>1888</v>
      </c>
      <c r="B890" t="s">
        <v>1583</v>
      </c>
      <c r="C890" t="s">
        <v>37</v>
      </c>
    </row>
    <row r="891" spans="1:3" x14ac:dyDescent="0.2">
      <c r="A891" t="s">
        <v>1888</v>
      </c>
      <c r="B891" t="s">
        <v>1584</v>
      </c>
      <c r="C891" t="s">
        <v>37</v>
      </c>
    </row>
    <row r="892" spans="1:3" x14ac:dyDescent="0.2">
      <c r="A892" t="s">
        <v>1890</v>
      </c>
      <c r="B892" t="s">
        <v>1580</v>
      </c>
      <c r="C892" t="s">
        <v>36</v>
      </c>
    </row>
    <row r="893" spans="1:3" x14ac:dyDescent="0.2">
      <c r="A893" t="s">
        <v>1890</v>
      </c>
      <c r="B893" t="s">
        <v>1581</v>
      </c>
      <c r="C893" t="s">
        <v>36</v>
      </c>
    </row>
    <row r="894" spans="1:3" x14ac:dyDescent="0.2">
      <c r="A894" t="s">
        <v>1890</v>
      </c>
      <c r="B894" t="s">
        <v>1582</v>
      </c>
      <c r="C894" t="s">
        <v>36</v>
      </c>
    </row>
    <row r="895" spans="1:3" x14ac:dyDescent="0.2">
      <c r="A895" t="s">
        <v>1890</v>
      </c>
      <c r="B895" t="s">
        <v>1583</v>
      </c>
      <c r="C895" t="s">
        <v>37</v>
      </c>
    </row>
    <row r="896" spans="1:3" x14ac:dyDescent="0.2">
      <c r="A896" t="s">
        <v>1890</v>
      </c>
      <c r="B896" t="s">
        <v>1584</v>
      </c>
      <c r="C896" t="s">
        <v>37</v>
      </c>
    </row>
    <row r="897" spans="1:3" x14ac:dyDescent="0.2">
      <c r="A897" t="s">
        <v>1892</v>
      </c>
      <c r="B897" t="s">
        <v>1580</v>
      </c>
      <c r="C897" t="s">
        <v>36</v>
      </c>
    </row>
    <row r="898" spans="1:3" x14ac:dyDescent="0.2">
      <c r="A898" t="s">
        <v>1892</v>
      </c>
      <c r="B898" t="s">
        <v>1581</v>
      </c>
      <c r="C898" t="s">
        <v>36</v>
      </c>
    </row>
    <row r="899" spans="1:3" x14ac:dyDescent="0.2">
      <c r="A899" t="s">
        <v>1892</v>
      </c>
      <c r="B899" t="s">
        <v>1582</v>
      </c>
      <c r="C899" t="s">
        <v>36</v>
      </c>
    </row>
    <row r="900" spans="1:3" x14ac:dyDescent="0.2">
      <c r="A900" t="s">
        <v>1892</v>
      </c>
      <c r="B900" t="s">
        <v>1583</v>
      </c>
      <c r="C900" t="s">
        <v>37</v>
      </c>
    </row>
    <row r="901" spans="1:3" x14ac:dyDescent="0.2">
      <c r="A901" t="s">
        <v>1892</v>
      </c>
      <c r="B901" t="s">
        <v>1584</v>
      </c>
      <c r="C901" t="s">
        <v>37</v>
      </c>
    </row>
    <row r="902" spans="1:3" x14ac:dyDescent="0.2">
      <c r="A902" t="s">
        <v>1894</v>
      </c>
      <c r="B902" t="s">
        <v>1580</v>
      </c>
      <c r="C902" t="s">
        <v>36</v>
      </c>
    </row>
    <row r="903" spans="1:3" x14ac:dyDescent="0.2">
      <c r="A903" t="s">
        <v>1894</v>
      </c>
      <c r="B903" t="s">
        <v>1581</v>
      </c>
      <c r="C903" t="s">
        <v>36</v>
      </c>
    </row>
    <row r="904" spans="1:3" x14ac:dyDescent="0.2">
      <c r="A904" t="s">
        <v>1894</v>
      </c>
      <c r="B904" t="s">
        <v>1582</v>
      </c>
      <c r="C904" t="s">
        <v>36</v>
      </c>
    </row>
    <row r="905" spans="1:3" x14ac:dyDescent="0.2">
      <c r="A905" t="s">
        <v>1894</v>
      </c>
      <c r="B905" t="s">
        <v>1583</v>
      </c>
      <c r="C905" t="s">
        <v>36</v>
      </c>
    </row>
    <row r="906" spans="1:3" x14ac:dyDescent="0.2">
      <c r="A906" t="s">
        <v>1894</v>
      </c>
      <c r="B906" t="s">
        <v>1584</v>
      </c>
      <c r="C906" t="s">
        <v>37</v>
      </c>
    </row>
    <row r="907" spans="1:3" x14ac:dyDescent="0.2">
      <c r="A907" t="s">
        <v>1896</v>
      </c>
      <c r="B907" t="s">
        <v>1580</v>
      </c>
      <c r="C907" t="s">
        <v>36</v>
      </c>
    </row>
    <row r="908" spans="1:3" x14ac:dyDescent="0.2">
      <c r="A908" t="s">
        <v>1896</v>
      </c>
      <c r="B908" t="s">
        <v>1581</v>
      </c>
      <c r="C908" t="s">
        <v>36</v>
      </c>
    </row>
    <row r="909" spans="1:3" x14ac:dyDescent="0.2">
      <c r="A909" t="s">
        <v>1896</v>
      </c>
      <c r="B909" t="s">
        <v>1582</v>
      </c>
      <c r="C909" t="s">
        <v>36</v>
      </c>
    </row>
    <row r="910" spans="1:3" x14ac:dyDescent="0.2">
      <c r="A910" t="s">
        <v>1896</v>
      </c>
      <c r="B910" t="s">
        <v>1583</v>
      </c>
      <c r="C910" t="s">
        <v>36</v>
      </c>
    </row>
    <row r="911" spans="1:3" x14ac:dyDescent="0.2">
      <c r="A911" t="s">
        <v>1896</v>
      </c>
      <c r="B911" t="s">
        <v>1584</v>
      </c>
      <c r="C911" t="s">
        <v>37</v>
      </c>
    </row>
    <row r="912" spans="1:3" x14ac:dyDescent="0.2">
      <c r="A912" t="s">
        <v>1898</v>
      </c>
      <c r="B912" t="s">
        <v>1580</v>
      </c>
      <c r="C912" t="s">
        <v>36</v>
      </c>
    </row>
    <row r="913" spans="1:3" x14ac:dyDescent="0.2">
      <c r="A913" t="s">
        <v>1898</v>
      </c>
      <c r="B913" t="s">
        <v>1581</v>
      </c>
      <c r="C913" t="s">
        <v>37</v>
      </c>
    </row>
    <row r="914" spans="1:3" x14ac:dyDescent="0.2">
      <c r="A914" t="s">
        <v>1898</v>
      </c>
      <c r="B914" t="s">
        <v>1582</v>
      </c>
      <c r="C914" t="s">
        <v>37</v>
      </c>
    </row>
    <row r="915" spans="1:3" x14ac:dyDescent="0.2">
      <c r="A915" t="s">
        <v>1898</v>
      </c>
      <c r="B915" t="s">
        <v>1583</v>
      </c>
      <c r="C915" t="s">
        <v>36</v>
      </c>
    </row>
    <row r="916" spans="1:3" x14ac:dyDescent="0.2">
      <c r="A916" t="s">
        <v>1898</v>
      </c>
      <c r="B916" t="s">
        <v>1584</v>
      </c>
      <c r="C916" t="s">
        <v>37</v>
      </c>
    </row>
    <row r="917" spans="1:3" x14ac:dyDescent="0.2">
      <c r="A917" t="s">
        <v>1900</v>
      </c>
      <c r="B917" t="s">
        <v>1580</v>
      </c>
      <c r="C917" t="s">
        <v>36</v>
      </c>
    </row>
    <row r="918" spans="1:3" x14ac:dyDescent="0.2">
      <c r="A918" t="s">
        <v>1900</v>
      </c>
      <c r="B918" t="s">
        <v>1581</v>
      </c>
      <c r="C918" t="s">
        <v>37</v>
      </c>
    </row>
    <row r="919" spans="1:3" x14ac:dyDescent="0.2">
      <c r="A919" t="s">
        <v>1900</v>
      </c>
      <c r="B919" t="s">
        <v>1582</v>
      </c>
      <c r="C919" t="s">
        <v>37</v>
      </c>
    </row>
    <row r="920" spans="1:3" x14ac:dyDescent="0.2">
      <c r="A920" t="s">
        <v>1900</v>
      </c>
      <c r="B920" t="s">
        <v>1583</v>
      </c>
      <c r="C920" t="s">
        <v>36</v>
      </c>
    </row>
    <row r="921" spans="1:3" x14ac:dyDescent="0.2">
      <c r="A921" t="s">
        <v>1900</v>
      </c>
      <c r="B921" t="s">
        <v>1584</v>
      </c>
      <c r="C921" t="s">
        <v>37</v>
      </c>
    </row>
    <row r="922" spans="1:3" x14ac:dyDescent="0.2">
      <c r="A922" t="s">
        <v>1902</v>
      </c>
      <c r="B922" t="s">
        <v>1580</v>
      </c>
      <c r="C922" t="s">
        <v>36</v>
      </c>
    </row>
    <row r="923" spans="1:3" x14ac:dyDescent="0.2">
      <c r="A923" t="s">
        <v>1902</v>
      </c>
      <c r="B923" t="s">
        <v>1581</v>
      </c>
      <c r="C923" t="s">
        <v>37</v>
      </c>
    </row>
    <row r="924" spans="1:3" x14ac:dyDescent="0.2">
      <c r="A924" t="s">
        <v>1902</v>
      </c>
      <c r="B924" t="s">
        <v>1582</v>
      </c>
      <c r="C924" t="s">
        <v>37</v>
      </c>
    </row>
    <row r="925" spans="1:3" x14ac:dyDescent="0.2">
      <c r="A925" t="s">
        <v>1902</v>
      </c>
      <c r="B925" t="s">
        <v>1583</v>
      </c>
      <c r="C925" t="s">
        <v>37</v>
      </c>
    </row>
    <row r="926" spans="1:3" x14ac:dyDescent="0.2">
      <c r="A926" t="s">
        <v>1902</v>
      </c>
      <c r="B926" t="s">
        <v>1584</v>
      </c>
      <c r="C926" t="s">
        <v>37</v>
      </c>
    </row>
    <row r="927" spans="1:3" x14ac:dyDescent="0.2">
      <c r="A927" t="s">
        <v>1904</v>
      </c>
      <c r="B927" t="s">
        <v>1580</v>
      </c>
      <c r="C927" t="s">
        <v>36</v>
      </c>
    </row>
    <row r="928" spans="1:3" x14ac:dyDescent="0.2">
      <c r="A928" t="s">
        <v>1904</v>
      </c>
      <c r="B928" t="s">
        <v>1581</v>
      </c>
      <c r="C928" t="s">
        <v>37</v>
      </c>
    </row>
    <row r="929" spans="1:3" x14ac:dyDescent="0.2">
      <c r="A929" t="s">
        <v>1904</v>
      </c>
      <c r="B929" t="s">
        <v>1582</v>
      </c>
      <c r="C929" t="s">
        <v>36</v>
      </c>
    </row>
    <row r="930" spans="1:3" x14ac:dyDescent="0.2">
      <c r="A930" t="s">
        <v>1904</v>
      </c>
      <c r="B930" t="s">
        <v>1583</v>
      </c>
      <c r="C930" t="s">
        <v>36</v>
      </c>
    </row>
    <row r="931" spans="1:3" x14ac:dyDescent="0.2">
      <c r="A931" t="s">
        <v>1904</v>
      </c>
      <c r="B931" t="s">
        <v>1584</v>
      </c>
      <c r="C931" t="s">
        <v>37</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EB973-E8A2-1B47-898B-8D84454F22EA}">
  <dimension ref="A1:AN187"/>
  <sheetViews>
    <sheetView zoomScale="83" workbookViewId="0">
      <selection activeCell="A7" sqref="A7"/>
    </sheetView>
  </sheetViews>
  <sheetFormatPr baseColWidth="10" defaultRowHeight="15" x14ac:dyDescent="0.2"/>
  <cols>
    <col min="1" max="1" width="80.6640625" bestFit="1" customWidth="1"/>
    <col min="2" max="2" width="11.6640625" bestFit="1" customWidth="1"/>
    <col min="3" max="3" width="18.1640625" bestFit="1" customWidth="1"/>
    <col min="4" max="4" width="20.83203125" bestFit="1" customWidth="1"/>
    <col min="5" max="5" width="80.6640625" bestFit="1" customWidth="1"/>
    <col min="6" max="6" width="23.6640625" bestFit="1" customWidth="1"/>
    <col min="7" max="7" width="17.83203125" bestFit="1" customWidth="1"/>
    <col min="8" max="8" width="21" bestFit="1" customWidth="1"/>
    <col min="9" max="9" width="19.1640625" bestFit="1" customWidth="1"/>
    <col min="10" max="10" width="22.6640625" bestFit="1" customWidth="1"/>
    <col min="11" max="11" width="74.83203125" bestFit="1" customWidth="1"/>
    <col min="12" max="12" width="20" bestFit="1" customWidth="1"/>
    <col min="13" max="13" width="18" bestFit="1" customWidth="1"/>
    <col min="14" max="14" width="20.1640625" bestFit="1" customWidth="1"/>
    <col min="15" max="15" width="20.33203125" bestFit="1" customWidth="1"/>
    <col min="16" max="16" width="19" bestFit="1" customWidth="1"/>
    <col min="17" max="17" width="12.33203125" bestFit="1" customWidth="1"/>
    <col min="18" max="18" width="18.5" bestFit="1" customWidth="1"/>
    <col min="19" max="19" width="24" bestFit="1" customWidth="1"/>
    <col min="20" max="20" width="18.33203125" bestFit="1" customWidth="1"/>
    <col min="21" max="21" width="80.6640625" bestFit="1" customWidth="1"/>
    <col min="22" max="22" width="12.33203125" bestFit="1" customWidth="1"/>
    <col min="23" max="23" width="18" bestFit="1" customWidth="1"/>
    <col min="24" max="24" width="14.6640625" bestFit="1" customWidth="1"/>
    <col min="25" max="25" width="18.83203125" bestFit="1" customWidth="1"/>
    <col min="26" max="26" width="20.5" bestFit="1" customWidth="1"/>
    <col min="27" max="27" width="17.5" bestFit="1" customWidth="1"/>
    <col min="28" max="28" width="20.5" bestFit="1" customWidth="1"/>
    <col min="29" max="29" width="22.1640625" bestFit="1" customWidth="1"/>
    <col min="30" max="30" width="14.1640625" bestFit="1" customWidth="1"/>
    <col min="31" max="31" width="19.1640625" bestFit="1" customWidth="1"/>
    <col min="32" max="32" width="10" bestFit="1" customWidth="1"/>
    <col min="33" max="33" width="19.33203125" bestFit="1" customWidth="1"/>
    <col min="34" max="34" width="25.1640625" bestFit="1" customWidth="1"/>
    <col min="35" max="35" width="17.5" bestFit="1" customWidth="1"/>
    <col min="36" max="36" width="21.6640625" bestFit="1" customWidth="1"/>
    <col min="37" max="37" width="17.6640625" bestFit="1" customWidth="1"/>
    <col min="38" max="38" width="28.1640625" bestFit="1" customWidth="1"/>
    <col min="39" max="39" width="23" bestFit="1" customWidth="1"/>
    <col min="40" max="40" width="80.6640625" style="1" bestFit="1" customWidth="1"/>
  </cols>
  <sheetData>
    <row r="1" spans="1:40" ht="16" x14ac:dyDescent="0.2">
      <c r="A1" t="s">
        <v>1569</v>
      </c>
      <c r="B1" t="s">
        <v>1570</v>
      </c>
      <c r="C1" t="s">
        <v>1571</v>
      </c>
      <c r="D1" t="s">
        <v>1572</v>
      </c>
      <c r="E1" t="s">
        <v>1573</v>
      </c>
      <c r="F1" t="s">
        <v>1574</v>
      </c>
      <c r="G1" t="s">
        <v>1575</v>
      </c>
      <c r="H1" t="s">
        <v>1576</v>
      </c>
      <c r="I1" t="s">
        <v>1577</v>
      </c>
      <c r="J1" t="s">
        <v>1578</v>
      </c>
      <c r="K1" t="s">
        <v>1579</v>
      </c>
      <c r="L1" t="s">
        <v>1580</v>
      </c>
      <c r="M1" t="s">
        <v>1581</v>
      </c>
      <c r="N1" t="s">
        <v>1582</v>
      </c>
      <c r="O1" t="s">
        <v>1583</v>
      </c>
      <c r="P1" t="s">
        <v>1584</v>
      </c>
      <c r="Q1" t="s">
        <v>1585</v>
      </c>
      <c r="R1" t="s">
        <v>1586</v>
      </c>
      <c r="S1" t="s">
        <v>1587</v>
      </c>
      <c r="T1" t="s">
        <v>1588</v>
      </c>
      <c r="U1" t="s">
        <v>1589</v>
      </c>
      <c r="V1" t="s">
        <v>895</v>
      </c>
      <c r="W1" t="s">
        <v>1590</v>
      </c>
      <c r="X1" t="s">
        <v>1591</v>
      </c>
      <c r="Y1" t="s">
        <v>1592</v>
      </c>
      <c r="Z1" t="s">
        <v>1593</v>
      </c>
      <c r="AA1" t="s">
        <v>1594</v>
      </c>
      <c r="AB1" t="s">
        <v>1595</v>
      </c>
      <c r="AC1" t="s">
        <v>1596</v>
      </c>
      <c r="AD1" t="s">
        <v>1597</v>
      </c>
      <c r="AE1" t="s">
        <v>1598</v>
      </c>
      <c r="AF1" t="s">
        <v>1599</v>
      </c>
      <c r="AG1" t="s">
        <v>1600</v>
      </c>
      <c r="AH1" t="s">
        <v>1601</v>
      </c>
      <c r="AI1" t="s">
        <v>1602</v>
      </c>
      <c r="AJ1" t="s">
        <v>1603</v>
      </c>
      <c r="AK1" t="s">
        <v>1604</v>
      </c>
      <c r="AL1" t="s">
        <v>1605</v>
      </c>
      <c r="AM1" t="s">
        <v>1606</v>
      </c>
      <c r="AN1" s="1" t="s">
        <v>12</v>
      </c>
    </row>
    <row r="2" spans="1:40" ht="16" x14ac:dyDescent="0.2">
      <c r="A2" t="s">
        <v>23</v>
      </c>
      <c r="B2" t="s">
        <v>1607</v>
      </c>
      <c r="C2" t="s">
        <v>1608</v>
      </c>
      <c r="D2" t="s">
        <v>1609</v>
      </c>
      <c r="E2" t="s">
        <v>24</v>
      </c>
      <c r="F2" t="s">
        <v>260</v>
      </c>
      <c r="G2" t="s">
        <v>1610</v>
      </c>
      <c r="H2" t="s">
        <v>1611</v>
      </c>
      <c r="I2" t="s">
        <v>1612</v>
      </c>
      <c r="J2" t="s">
        <v>1613</v>
      </c>
      <c r="K2" t="s">
        <v>26</v>
      </c>
      <c r="L2" t="s">
        <v>36</v>
      </c>
      <c r="M2" t="s">
        <v>36</v>
      </c>
      <c r="N2" t="s">
        <v>36</v>
      </c>
      <c r="O2" t="s">
        <v>37</v>
      </c>
      <c r="P2" t="s">
        <v>37</v>
      </c>
      <c r="Q2" t="s">
        <v>1216</v>
      </c>
      <c r="R2" t="s">
        <v>33</v>
      </c>
      <c r="S2" t="s">
        <v>36</v>
      </c>
      <c r="T2" t="s">
        <v>37</v>
      </c>
      <c r="U2" t="s">
        <v>35</v>
      </c>
      <c r="V2" t="s">
        <v>37</v>
      </c>
      <c r="W2" t="s">
        <v>27</v>
      </c>
      <c r="X2" t="s">
        <v>40</v>
      </c>
      <c r="Y2" t="s">
        <v>39</v>
      </c>
      <c r="Z2" t="s">
        <v>38</v>
      </c>
      <c r="AA2" t="s">
        <v>1614</v>
      </c>
      <c r="AB2" t="s">
        <v>38</v>
      </c>
      <c r="AC2" t="s">
        <v>1113</v>
      </c>
      <c r="AD2">
        <v>46232</v>
      </c>
      <c r="AE2" t="s">
        <v>36</v>
      </c>
      <c r="AF2" t="s">
        <v>37</v>
      </c>
      <c r="AG2" t="s">
        <v>1113</v>
      </c>
      <c r="AH2" t="s">
        <v>1113</v>
      </c>
      <c r="AI2" t="s">
        <v>37</v>
      </c>
      <c r="AJ2" t="s">
        <v>36</v>
      </c>
      <c r="AK2" t="s">
        <v>37</v>
      </c>
      <c r="AL2" t="s">
        <v>36</v>
      </c>
      <c r="AM2" t="s">
        <v>36</v>
      </c>
      <c r="AN2" s="1" t="s">
        <v>34</v>
      </c>
    </row>
    <row r="3" spans="1:40" ht="32" x14ac:dyDescent="0.2">
      <c r="A3" t="s">
        <v>41</v>
      </c>
      <c r="B3" t="s">
        <v>1616</v>
      </c>
      <c r="C3" t="s">
        <v>1608</v>
      </c>
      <c r="D3" t="s">
        <v>1609</v>
      </c>
      <c r="E3" t="s">
        <v>42</v>
      </c>
      <c r="F3" t="s">
        <v>260</v>
      </c>
      <c r="G3" t="s">
        <v>1610</v>
      </c>
      <c r="H3" t="s">
        <v>1611</v>
      </c>
      <c r="I3" t="s">
        <v>1612</v>
      </c>
      <c r="J3" t="s">
        <v>1613</v>
      </c>
      <c r="K3" t="s">
        <v>44</v>
      </c>
      <c r="L3" t="s">
        <v>36</v>
      </c>
      <c r="M3" t="s">
        <v>36</v>
      </c>
      <c r="N3" t="s">
        <v>36</v>
      </c>
      <c r="O3" t="s">
        <v>37</v>
      </c>
      <c r="P3" t="s">
        <v>37</v>
      </c>
      <c r="Q3" t="s">
        <v>1617</v>
      </c>
      <c r="R3" t="s">
        <v>50</v>
      </c>
      <c r="S3" t="s">
        <v>36</v>
      </c>
      <c r="T3" t="s">
        <v>37</v>
      </c>
      <c r="U3" t="s">
        <v>52</v>
      </c>
      <c r="V3" t="s">
        <v>37</v>
      </c>
      <c r="W3" t="s">
        <v>27</v>
      </c>
      <c r="X3" t="s">
        <v>55</v>
      </c>
      <c r="Y3" t="s">
        <v>54</v>
      </c>
      <c r="Z3" t="s">
        <v>53</v>
      </c>
      <c r="AA3" t="s">
        <v>1614</v>
      </c>
      <c r="AB3" t="s">
        <v>53</v>
      </c>
      <c r="AC3" t="s">
        <v>1113</v>
      </c>
      <c r="AD3">
        <v>46232</v>
      </c>
      <c r="AE3" t="s">
        <v>37</v>
      </c>
      <c r="AF3" t="s">
        <v>37</v>
      </c>
      <c r="AG3" t="s">
        <v>37</v>
      </c>
      <c r="AH3" t="s">
        <v>36</v>
      </c>
      <c r="AI3" t="s">
        <v>37</v>
      </c>
      <c r="AJ3" t="s">
        <v>36</v>
      </c>
      <c r="AK3" t="s">
        <v>37</v>
      </c>
      <c r="AL3" t="s">
        <v>37</v>
      </c>
      <c r="AM3" t="s">
        <v>36</v>
      </c>
      <c r="AN3" s="1" t="s">
        <v>51</v>
      </c>
    </row>
    <row r="4" spans="1:40" ht="32" x14ac:dyDescent="0.2">
      <c r="A4" t="s">
        <v>56</v>
      </c>
      <c r="B4" t="s">
        <v>1618</v>
      </c>
      <c r="C4" t="s">
        <v>1608</v>
      </c>
      <c r="D4" t="s">
        <v>1609</v>
      </c>
      <c r="E4" t="s">
        <v>57</v>
      </c>
      <c r="F4" t="s">
        <v>260</v>
      </c>
      <c r="G4" t="s">
        <v>1610</v>
      </c>
      <c r="H4" t="s">
        <v>1611</v>
      </c>
      <c r="I4" t="s">
        <v>1612</v>
      </c>
      <c r="J4" t="s">
        <v>1619</v>
      </c>
      <c r="K4" t="s">
        <v>59</v>
      </c>
      <c r="L4" t="s">
        <v>36</v>
      </c>
      <c r="M4" t="s">
        <v>36</v>
      </c>
      <c r="N4" t="s">
        <v>36</v>
      </c>
      <c r="O4" t="s">
        <v>37</v>
      </c>
      <c r="P4" t="s">
        <v>37</v>
      </c>
      <c r="Q4" t="s">
        <v>1617</v>
      </c>
      <c r="R4" t="s">
        <v>50</v>
      </c>
      <c r="S4" t="s">
        <v>36</v>
      </c>
      <c r="T4" t="s">
        <v>37</v>
      </c>
      <c r="U4" t="s">
        <v>66</v>
      </c>
      <c r="V4" t="s">
        <v>37</v>
      </c>
      <c r="W4" t="s">
        <v>27</v>
      </c>
      <c r="X4" t="s">
        <v>67</v>
      </c>
      <c r="Y4" t="s">
        <v>54</v>
      </c>
      <c r="Z4" t="s">
        <v>53</v>
      </c>
      <c r="AA4" t="s">
        <v>1614</v>
      </c>
      <c r="AB4" t="s">
        <v>53</v>
      </c>
      <c r="AC4" t="s">
        <v>1113</v>
      </c>
      <c r="AD4">
        <v>46232</v>
      </c>
      <c r="AE4" t="s">
        <v>36</v>
      </c>
      <c r="AF4" t="s">
        <v>37</v>
      </c>
      <c r="AG4" t="s">
        <v>1113</v>
      </c>
      <c r="AH4" t="s">
        <v>1113</v>
      </c>
      <c r="AI4" t="s">
        <v>37</v>
      </c>
      <c r="AJ4" t="s">
        <v>36</v>
      </c>
      <c r="AK4" t="s">
        <v>37</v>
      </c>
      <c r="AL4" t="s">
        <v>37</v>
      </c>
      <c r="AM4" t="s">
        <v>36</v>
      </c>
      <c r="AN4" s="1" t="s">
        <v>65</v>
      </c>
    </row>
    <row r="5" spans="1:40" ht="16" x14ac:dyDescent="0.2">
      <c r="A5" t="s">
        <v>68</v>
      </c>
      <c r="B5" t="s">
        <v>1620</v>
      </c>
      <c r="C5" t="s">
        <v>1608</v>
      </c>
      <c r="D5" t="s">
        <v>1609</v>
      </c>
      <c r="E5" t="s">
        <v>69</v>
      </c>
      <c r="F5" t="s">
        <v>1621</v>
      </c>
      <c r="G5" t="s">
        <v>1610</v>
      </c>
      <c r="H5" t="s">
        <v>1611</v>
      </c>
      <c r="I5" t="s">
        <v>1612</v>
      </c>
      <c r="J5" t="s">
        <v>1613</v>
      </c>
      <c r="K5" t="s">
        <v>71</v>
      </c>
      <c r="L5" t="s">
        <v>36</v>
      </c>
      <c r="M5" t="s">
        <v>37</v>
      </c>
      <c r="N5" t="s">
        <v>36</v>
      </c>
      <c r="O5" t="s">
        <v>36</v>
      </c>
      <c r="P5" t="s">
        <v>37</v>
      </c>
      <c r="Q5" t="s">
        <v>1216</v>
      </c>
      <c r="R5" t="s">
        <v>33</v>
      </c>
      <c r="S5" t="s">
        <v>36</v>
      </c>
      <c r="T5" t="s">
        <v>37</v>
      </c>
      <c r="U5" t="s">
        <v>78</v>
      </c>
      <c r="V5" t="s">
        <v>37</v>
      </c>
      <c r="W5" t="s">
        <v>72</v>
      </c>
      <c r="X5" t="s">
        <v>79</v>
      </c>
      <c r="Y5" t="s">
        <v>39</v>
      </c>
      <c r="Z5" t="s">
        <v>38</v>
      </c>
      <c r="AA5" t="s">
        <v>1614</v>
      </c>
      <c r="AB5" t="s">
        <v>38</v>
      </c>
      <c r="AC5" t="s">
        <v>1113</v>
      </c>
      <c r="AD5">
        <v>46232</v>
      </c>
      <c r="AE5" t="s">
        <v>37</v>
      </c>
      <c r="AF5" t="s">
        <v>37</v>
      </c>
      <c r="AG5" t="s">
        <v>37</v>
      </c>
      <c r="AH5" t="s">
        <v>36</v>
      </c>
      <c r="AI5" t="s">
        <v>37</v>
      </c>
      <c r="AJ5" t="s">
        <v>36</v>
      </c>
      <c r="AK5" t="s">
        <v>36</v>
      </c>
      <c r="AL5" t="s">
        <v>36</v>
      </c>
      <c r="AM5" t="s">
        <v>36</v>
      </c>
      <c r="AN5" s="1" t="s">
        <v>77</v>
      </c>
    </row>
    <row r="6" spans="1:40" ht="16" x14ac:dyDescent="0.2">
      <c r="A6" t="s">
        <v>80</v>
      </c>
      <c r="B6" t="s">
        <v>1622</v>
      </c>
      <c r="C6" t="s">
        <v>1608</v>
      </c>
      <c r="D6" t="s">
        <v>1609</v>
      </c>
      <c r="E6" t="s">
        <v>69</v>
      </c>
      <c r="F6" t="s">
        <v>1621</v>
      </c>
      <c r="G6" t="s">
        <v>1610</v>
      </c>
      <c r="H6" t="s">
        <v>1611</v>
      </c>
      <c r="I6" t="s">
        <v>1612</v>
      </c>
      <c r="J6" t="s">
        <v>1623</v>
      </c>
      <c r="K6" t="s">
        <v>81</v>
      </c>
      <c r="L6" t="s">
        <v>36</v>
      </c>
      <c r="M6" t="s">
        <v>37</v>
      </c>
      <c r="N6" t="s">
        <v>36</v>
      </c>
      <c r="O6" t="s">
        <v>36</v>
      </c>
      <c r="P6" t="s">
        <v>37</v>
      </c>
      <c r="Q6" t="s">
        <v>1216</v>
      </c>
      <c r="R6" t="s">
        <v>33</v>
      </c>
      <c r="S6" t="s">
        <v>36</v>
      </c>
      <c r="T6" t="s">
        <v>37</v>
      </c>
      <c r="U6" t="s">
        <v>78</v>
      </c>
      <c r="V6" t="s">
        <v>37</v>
      </c>
      <c r="W6" t="s">
        <v>82</v>
      </c>
      <c r="X6" t="s">
        <v>79</v>
      </c>
      <c r="Y6" t="s">
        <v>39</v>
      </c>
      <c r="Z6" t="s">
        <v>38</v>
      </c>
      <c r="AA6" t="s">
        <v>1614</v>
      </c>
      <c r="AB6" t="s">
        <v>38</v>
      </c>
      <c r="AC6" t="s">
        <v>1113</v>
      </c>
      <c r="AD6">
        <v>46232</v>
      </c>
      <c r="AE6" t="s">
        <v>37</v>
      </c>
      <c r="AF6" t="s">
        <v>37</v>
      </c>
      <c r="AG6" t="s">
        <v>37</v>
      </c>
      <c r="AH6" t="s">
        <v>36</v>
      </c>
      <c r="AI6" t="s">
        <v>37</v>
      </c>
      <c r="AJ6" t="s">
        <v>36</v>
      </c>
      <c r="AK6" t="s">
        <v>37</v>
      </c>
      <c r="AL6" t="s">
        <v>36</v>
      </c>
      <c r="AM6" t="s">
        <v>36</v>
      </c>
      <c r="AN6" s="1" t="s">
        <v>84</v>
      </c>
    </row>
    <row r="7" spans="1:40" ht="16" x14ac:dyDescent="0.2">
      <c r="A7" t="s">
        <v>85</v>
      </c>
      <c r="B7" t="s">
        <v>1624</v>
      </c>
      <c r="C7" t="s">
        <v>1608</v>
      </c>
      <c r="D7" t="s">
        <v>1609</v>
      </c>
      <c r="E7" t="s">
        <v>86</v>
      </c>
      <c r="F7" t="s">
        <v>1621</v>
      </c>
      <c r="G7" t="s">
        <v>1610</v>
      </c>
      <c r="H7" t="s">
        <v>1611</v>
      </c>
      <c r="I7" t="s">
        <v>1612</v>
      </c>
      <c r="J7" t="s">
        <v>1613</v>
      </c>
      <c r="K7" t="s">
        <v>71</v>
      </c>
      <c r="L7" t="s">
        <v>36</v>
      </c>
      <c r="M7" t="s">
        <v>37</v>
      </c>
      <c r="N7" t="s">
        <v>37</v>
      </c>
      <c r="O7" t="s">
        <v>36</v>
      </c>
      <c r="P7" t="s">
        <v>37</v>
      </c>
      <c r="Q7" t="s">
        <v>1216</v>
      </c>
      <c r="R7" t="s">
        <v>33</v>
      </c>
      <c r="S7" t="s">
        <v>36</v>
      </c>
      <c r="T7" t="s">
        <v>37</v>
      </c>
      <c r="U7" t="s">
        <v>91</v>
      </c>
      <c r="V7" t="s">
        <v>37</v>
      </c>
      <c r="W7" t="s">
        <v>72</v>
      </c>
      <c r="X7" t="s">
        <v>79</v>
      </c>
      <c r="Y7" t="s">
        <v>39</v>
      </c>
      <c r="Z7" t="s">
        <v>38</v>
      </c>
      <c r="AA7" t="s">
        <v>1614</v>
      </c>
      <c r="AB7" t="s">
        <v>38</v>
      </c>
      <c r="AC7" t="s">
        <v>1113</v>
      </c>
      <c r="AD7">
        <v>46232</v>
      </c>
      <c r="AE7" t="s">
        <v>37</v>
      </c>
      <c r="AF7" t="s">
        <v>37</v>
      </c>
      <c r="AG7" t="s">
        <v>37</v>
      </c>
      <c r="AH7" t="s">
        <v>36</v>
      </c>
      <c r="AI7" t="s">
        <v>37</v>
      </c>
      <c r="AJ7" t="s">
        <v>36</v>
      </c>
      <c r="AK7" t="s">
        <v>36</v>
      </c>
      <c r="AL7" t="s">
        <v>36</v>
      </c>
      <c r="AM7" t="s">
        <v>36</v>
      </c>
      <c r="AN7" s="1" t="s">
        <v>90</v>
      </c>
    </row>
    <row r="8" spans="1:40" ht="16" x14ac:dyDescent="0.2">
      <c r="A8" t="s">
        <v>92</v>
      </c>
      <c r="B8" t="s">
        <v>1625</v>
      </c>
      <c r="C8" t="s">
        <v>1608</v>
      </c>
      <c r="D8" t="s">
        <v>1609</v>
      </c>
      <c r="E8" t="s">
        <v>93</v>
      </c>
      <c r="F8" t="s">
        <v>1626</v>
      </c>
      <c r="G8" t="s">
        <v>1610</v>
      </c>
      <c r="H8" t="s">
        <v>1611</v>
      </c>
      <c r="I8" t="s">
        <v>1612</v>
      </c>
      <c r="J8" t="s">
        <v>1627</v>
      </c>
      <c r="K8" t="s">
        <v>95</v>
      </c>
      <c r="L8" t="s">
        <v>36</v>
      </c>
      <c r="M8" t="s">
        <v>37</v>
      </c>
      <c r="N8" t="s">
        <v>36</v>
      </c>
      <c r="O8" t="s">
        <v>36</v>
      </c>
      <c r="P8" t="s">
        <v>37</v>
      </c>
      <c r="Q8" t="s">
        <v>1216</v>
      </c>
      <c r="R8" t="s">
        <v>33</v>
      </c>
      <c r="S8" t="s">
        <v>36</v>
      </c>
      <c r="T8" t="s">
        <v>37</v>
      </c>
      <c r="U8" t="s">
        <v>78</v>
      </c>
      <c r="V8" t="s">
        <v>37</v>
      </c>
      <c r="W8" t="s">
        <v>72</v>
      </c>
      <c r="X8" t="s">
        <v>79</v>
      </c>
      <c r="Y8" t="s">
        <v>39</v>
      </c>
      <c r="Z8" t="s">
        <v>38</v>
      </c>
      <c r="AA8" t="s">
        <v>1614</v>
      </c>
      <c r="AB8" t="s">
        <v>38</v>
      </c>
      <c r="AC8" t="s">
        <v>1113</v>
      </c>
      <c r="AD8">
        <v>46232</v>
      </c>
      <c r="AE8" t="s">
        <v>37</v>
      </c>
      <c r="AF8" t="s">
        <v>37</v>
      </c>
      <c r="AG8" t="s">
        <v>37</v>
      </c>
      <c r="AH8" t="s">
        <v>36</v>
      </c>
      <c r="AI8" t="s">
        <v>37</v>
      </c>
      <c r="AJ8" t="s">
        <v>36</v>
      </c>
      <c r="AK8" t="s">
        <v>36</v>
      </c>
      <c r="AL8" t="s">
        <v>36</v>
      </c>
      <c r="AM8" t="s">
        <v>36</v>
      </c>
      <c r="AN8" s="1" t="s">
        <v>97</v>
      </c>
    </row>
    <row r="9" spans="1:40" ht="16" x14ac:dyDescent="0.2">
      <c r="A9" t="s">
        <v>98</v>
      </c>
      <c r="B9" t="s">
        <v>1628</v>
      </c>
      <c r="C9" t="s">
        <v>1608</v>
      </c>
      <c r="D9" t="s">
        <v>1609</v>
      </c>
      <c r="E9" t="s">
        <v>99</v>
      </c>
      <c r="F9" t="s">
        <v>1629</v>
      </c>
      <c r="G9" t="s">
        <v>1610</v>
      </c>
      <c r="H9" t="s">
        <v>1611</v>
      </c>
      <c r="I9" t="s">
        <v>1612</v>
      </c>
      <c r="J9" t="s">
        <v>1623</v>
      </c>
      <c r="K9" t="s">
        <v>81</v>
      </c>
      <c r="L9" t="s">
        <v>36</v>
      </c>
      <c r="M9" t="s">
        <v>37</v>
      </c>
      <c r="N9" t="s">
        <v>36</v>
      </c>
      <c r="O9" t="s">
        <v>36</v>
      </c>
      <c r="P9" t="s">
        <v>37</v>
      </c>
      <c r="Q9" t="s">
        <v>1216</v>
      </c>
      <c r="R9" t="s">
        <v>103</v>
      </c>
      <c r="S9" t="s">
        <v>36</v>
      </c>
      <c r="T9" t="s">
        <v>37</v>
      </c>
      <c r="U9" t="s">
        <v>105</v>
      </c>
      <c r="V9" t="s">
        <v>37</v>
      </c>
      <c r="W9" t="s">
        <v>27</v>
      </c>
      <c r="X9" t="s">
        <v>79</v>
      </c>
      <c r="Y9" t="s">
        <v>39</v>
      </c>
      <c r="Z9" t="s">
        <v>38</v>
      </c>
      <c r="AA9" t="s">
        <v>1614</v>
      </c>
      <c r="AB9" t="s">
        <v>1630</v>
      </c>
      <c r="AC9" t="s">
        <v>1113</v>
      </c>
      <c r="AD9">
        <v>46232</v>
      </c>
      <c r="AE9" t="s">
        <v>37</v>
      </c>
      <c r="AF9" t="s">
        <v>37</v>
      </c>
      <c r="AG9" t="s">
        <v>37</v>
      </c>
      <c r="AH9" t="s">
        <v>36</v>
      </c>
      <c r="AI9" t="s">
        <v>37</v>
      </c>
      <c r="AJ9" t="s">
        <v>36</v>
      </c>
      <c r="AK9" t="s">
        <v>37</v>
      </c>
      <c r="AL9" t="s">
        <v>36</v>
      </c>
      <c r="AM9" t="s">
        <v>36</v>
      </c>
      <c r="AN9" s="1" t="s">
        <v>104</v>
      </c>
    </row>
    <row r="10" spans="1:40" ht="16" x14ac:dyDescent="0.2">
      <c r="A10" t="s">
        <v>106</v>
      </c>
      <c r="B10" t="s">
        <v>1631</v>
      </c>
      <c r="C10" t="s">
        <v>1608</v>
      </c>
      <c r="D10" t="s">
        <v>1609</v>
      </c>
      <c r="E10" t="s">
        <v>107</v>
      </c>
      <c r="F10" t="s">
        <v>1626</v>
      </c>
      <c r="G10" t="s">
        <v>1610</v>
      </c>
      <c r="H10" t="s">
        <v>1611</v>
      </c>
      <c r="I10" t="s">
        <v>1612</v>
      </c>
      <c r="J10" t="s">
        <v>1623</v>
      </c>
      <c r="K10" t="s">
        <v>81</v>
      </c>
      <c r="L10" t="s">
        <v>36</v>
      </c>
      <c r="M10" t="s">
        <v>37</v>
      </c>
      <c r="N10" t="s">
        <v>36</v>
      </c>
      <c r="O10" t="s">
        <v>36</v>
      </c>
      <c r="P10" t="s">
        <v>37</v>
      </c>
      <c r="Q10" t="s">
        <v>1216</v>
      </c>
      <c r="R10" t="s">
        <v>33</v>
      </c>
      <c r="S10" t="s">
        <v>36</v>
      </c>
      <c r="T10" t="s">
        <v>37</v>
      </c>
      <c r="U10" t="s">
        <v>78</v>
      </c>
      <c r="V10" t="s">
        <v>37</v>
      </c>
      <c r="W10" t="s">
        <v>82</v>
      </c>
      <c r="X10" t="s">
        <v>79</v>
      </c>
      <c r="Y10" t="s">
        <v>39</v>
      </c>
      <c r="Z10" t="s">
        <v>38</v>
      </c>
      <c r="AA10" t="s">
        <v>1614</v>
      </c>
      <c r="AB10" t="s">
        <v>38</v>
      </c>
      <c r="AC10" t="s">
        <v>1113</v>
      </c>
      <c r="AD10">
        <v>46232</v>
      </c>
      <c r="AE10" t="s">
        <v>37</v>
      </c>
      <c r="AF10" t="s">
        <v>37</v>
      </c>
      <c r="AG10" t="s">
        <v>37</v>
      </c>
      <c r="AH10" t="s">
        <v>36</v>
      </c>
      <c r="AI10" t="s">
        <v>37</v>
      </c>
      <c r="AJ10" t="s">
        <v>36</v>
      </c>
      <c r="AK10" t="s">
        <v>37</v>
      </c>
      <c r="AL10" t="s">
        <v>36</v>
      </c>
      <c r="AM10" t="s">
        <v>36</v>
      </c>
      <c r="AN10" s="1" t="s">
        <v>109</v>
      </c>
    </row>
    <row r="11" spans="1:40" ht="16" x14ac:dyDescent="0.2">
      <c r="A11" t="s">
        <v>110</v>
      </c>
      <c r="B11" t="s">
        <v>1632</v>
      </c>
      <c r="C11" t="s">
        <v>1608</v>
      </c>
      <c r="D11" t="s">
        <v>1609</v>
      </c>
      <c r="E11" t="s">
        <v>107</v>
      </c>
      <c r="F11" t="s">
        <v>1626</v>
      </c>
      <c r="G11" t="s">
        <v>1610</v>
      </c>
      <c r="H11" t="s">
        <v>1611</v>
      </c>
      <c r="I11" t="s">
        <v>1612</v>
      </c>
      <c r="J11" t="s">
        <v>1623</v>
      </c>
      <c r="K11" t="s">
        <v>81</v>
      </c>
      <c r="L11" t="s">
        <v>36</v>
      </c>
      <c r="M11" t="s">
        <v>37</v>
      </c>
      <c r="N11" t="s">
        <v>36</v>
      </c>
      <c r="O11" t="s">
        <v>36</v>
      </c>
      <c r="P11" t="s">
        <v>37</v>
      </c>
      <c r="Q11" t="s">
        <v>1216</v>
      </c>
      <c r="R11" t="s">
        <v>33</v>
      </c>
      <c r="S11" t="s">
        <v>36</v>
      </c>
      <c r="T11" t="s">
        <v>37</v>
      </c>
      <c r="U11" t="s">
        <v>78</v>
      </c>
      <c r="V11" t="s">
        <v>37</v>
      </c>
      <c r="W11" t="s">
        <v>82</v>
      </c>
      <c r="X11" t="s">
        <v>79</v>
      </c>
      <c r="Y11" t="s">
        <v>39</v>
      </c>
      <c r="Z11" t="s">
        <v>38</v>
      </c>
      <c r="AA11" t="s">
        <v>1614</v>
      </c>
      <c r="AB11" t="s">
        <v>38</v>
      </c>
      <c r="AC11" t="s">
        <v>1113</v>
      </c>
      <c r="AD11">
        <v>46232</v>
      </c>
      <c r="AE11" t="s">
        <v>37</v>
      </c>
      <c r="AF11" t="s">
        <v>37</v>
      </c>
      <c r="AG11" t="s">
        <v>37</v>
      </c>
      <c r="AH11" t="s">
        <v>36</v>
      </c>
      <c r="AI11" t="s">
        <v>37</v>
      </c>
      <c r="AJ11" t="s">
        <v>36</v>
      </c>
      <c r="AK11" t="s">
        <v>37</v>
      </c>
      <c r="AL11" t="s">
        <v>36</v>
      </c>
      <c r="AM11" t="s">
        <v>36</v>
      </c>
      <c r="AN11" s="1" t="s">
        <v>111</v>
      </c>
    </row>
    <row r="12" spans="1:40" ht="32" x14ac:dyDescent="0.2">
      <c r="A12" t="s">
        <v>112</v>
      </c>
      <c r="B12" t="s">
        <v>1633</v>
      </c>
      <c r="C12" t="s">
        <v>1608</v>
      </c>
      <c r="D12" t="s">
        <v>1609</v>
      </c>
      <c r="E12" t="s">
        <v>113</v>
      </c>
      <c r="F12" t="s">
        <v>1634</v>
      </c>
      <c r="G12" t="s">
        <v>1610</v>
      </c>
      <c r="H12" t="s">
        <v>1611</v>
      </c>
      <c r="I12" t="s">
        <v>1612</v>
      </c>
      <c r="J12" t="s">
        <v>1623</v>
      </c>
      <c r="K12" t="s">
        <v>81</v>
      </c>
      <c r="L12" t="s">
        <v>36</v>
      </c>
      <c r="M12" t="s">
        <v>37</v>
      </c>
      <c r="N12" t="s">
        <v>36</v>
      </c>
      <c r="O12" t="s">
        <v>36</v>
      </c>
      <c r="P12" t="s">
        <v>37</v>
      </c>
      <c r="Q12" t="s">
        <v>1216</v>
      </c>
      <c r="R12" t="s">
        <v>103</v>
      </c>
      <c r="S12" t="s">
        <v>36</v>
      </c>
      <c r="T12" t="s">
        <v>37</v>
      </c>
      <c r="U12" t="s">
        <v>105</v>
      </c>
      <c r="V12" t="s">
        <v>36</v>
      </c>
      <c r="W12" t="s">
        <v>82</v>
      </c>
      <c r="X12" t="s">
        <v>79</v>
      </c>
      <c r="Y12" t="s">
        <v>39</v>
      </c>
      <c r="Z12" t="s">
        <v>38</v>
      </c>
      <c r="AA12" t="s">
        <v>1614</v>
      </c>
      <c r="AB12" t="s">
        <v>38</v>
      </c>
      <c r="AC12" t="s">
        <v>1113</v>
      </c>
      <c r="AD12">
        <v>46232</v>
      </c>
      <c r="AE12" t="s">
        <v>37</v>
      </c>
      <c r="AF12" t="s">
        <v>37</v>
      </c>
      <c r="AG12" t="s">
        <v>37</v>
      </c>
      <c r="AH12" t="s">
        <v>36</v>
      </c>
      <c r="AI12" t="s">
        <v>36</v>
      </c>
      <c r="AJ12" t="s">
        <v>36</v>
      </c>
      <c r="AK12" t="s">
        <v>37</v>
      </c>
      <c r="AL12" t="s">
        <v>36</v>
      </c>
      <c r="AM12" t="s">
        <v>36</v>
      </c>
      <c r="AN12" s="1" t="s">
        <v>116</v>
      </c>
    </row>
    <row r="13" spans="1:40" ht="32" x14ac:dyDescent="0.2">
      <c r="A13" t="s">
        <v>117</v>
      </c>
      <c r="B13" t="s">
        <v>1635</v>
      </c>
      <c r="C13" t="s">
        <v>1608</v>
      </c>
      <c r="D13" t="s">
        <v>1609</v>
      </c>
      <c r="E13" t="s">
        <v>118</v>
      </c>
      <c r="F13" t="s">
        <v>1621</v>
      </c>
      <c r="G13" t="s">
        <v>1610</v>
      </c>
      <c r="H13" t="s">
        <v>1611</v>
      </c>
      <c r="I13" t="s">
        <v>1612</v>
      </c>
      <c r="J13" t="s">
        <v>1623</v>
      </c>
      <c r="K13" t="s">
        <v>120</v>
      </c>
      <c r="L13" t="s">
        <v>36</v>
      </c>
      <c r="M13" t="s">
        <v>37</v>
      </c>
      <c r="N13" t="s">
        <v>37</v>
      </c>
      <c r="O13" t="s">
        <v>37</v>
      </c>
      <c r="P13" t="s">
        <v>37</v>
      </c>
      <c r="Q13" t="s">
        <v>1636</v>
      </c>
      <c r="R13" t="s">
        <v>33</v>
      </c>
      <c r="S13" t="s">
        <v>36</v>
      </c>
      <c r="T13" t="s">
        <v>37</v>
      </c>
      <c r="U13" t="s">
        <v>91</v>
      </c>
      <c r="V13" t="s">
        <v>40</v>
      </c>
      <c r="W13" t="s">
        <v>27</v>
      </c>
      <c r="X13" t="s">
        <v>55</v>
      </c>
      <c r="Y13" t="s">
        <v>126</v>
      </c>
      <c r="Z13" t="s">
        <v>38</v>
      </c>
      <c r="AA13" t="s">
        <v>1637</v>
      </c>
      <c r="AB13" t="s">
        <v>38</v>
      </c>
      <c r="AC13" t="s">
        <v>1113</v>
      </c>
      <c r="AD13">
        <v>46232</v>
      </c>
      <c r="AE13" t="s">
        <v>37</v>
      </c>
      <c r="AF13" t="s">
        <v>36</v>
      </c>
      <c r="AG13" t="s">
        <v>1113</v>
      </c>
      <c r="AH13" t="s">
        <v>1113</v>
      </c>
      <c r="AI13" t="s">
        <v>37</v>
      </c>
      <c r="AJ13" t="s">
        <v>36</v>
      </c>
      <c r="AK13" t="s">
        <v>37</v>
      </c>
      <c r="AL13" t="s">
        <v>36</v>
      </c>
      <c r="AM13" t="s">
        <v>36</v>
      </c>
      <c r="AN13" s="1" t="s">
        <v>125</v>
      </c>
    </row>
    <row r="14" spans="1:40" ht="32" x14ac:dyDescent="0.2">
      <c r="A14" t="s">
        <v>127</v>
      </c>
      <c r="B14" t="s">
        <v>1638</v>
      </c>
      <c r="C14" t="s">
        <v>1608</v>
      </c>
      <c r="D14" t="s">
        <v>1609</v>
      </c>
      <c r="E14" t="s">
        <v>128</v>
      </c>
      <c r="F14" t="s">
        <v>1639</v>
      </c>
      <c r="G14" t="s">
        <v>1610</v>
      </c>
      <c r="H14" t="s">
        <v>1611</v>
      </c>
      <c r="I14" t="s">
        <v>1612</v>
      </c>
      <c r="J14" t="s">
        <v>1613</v>
      </c>
      <c r="K14" t="s">
        <v>130</v>
      </c>
      <c r="L14" t="s">
        <v>36</v>
      </c>
      <c r="M14" t="s">
        <v>36</v>
      </c>
      <c r="N14" t="s">
        <v>37</v>
      </c>
      <c r="O14" t="s">
        <v>36</v>
      </c>
      <c r="P14" t="s">
        <v>37</v>
      </c>
      <c r="Q14" t="s">
        <v>907</v>
      </c>
      <c r="R14" t="s">
        <v>50</v>
      </c>
      <c r="S14" t="s">
        <v>36</v>
      </c>
      <c r="T14" t="s">
        <v>37</v>
      </c>
      <c r="U14" t="s">
        <v>137</v>
      </c>
      <c r="V14" t="s">
        <v>36</v>
      </c>
      <c r="W14" t="s">
        <v>72</v>
      </c>
      <c r="X14" t="s">
        <v>55</v>
      </c>
      <c r="Y14" t="s">
        <v>39</v>
      </c>
      <c r="Z14" t="s">
        <v>38</v>
      </c>
      <c r="AA14" t="s">
        <v>1614</v>
      </c>
      <c r="AB14" t="s">
        <v>38</v>
      </c>
      <c r="AC14" t="s">
        <v>1113</v>
      </c>
      <c r="AD14">
        <v>46232</v>
      </c>
      <c r="AE14" t="s">
        <v>37</v>
      </c>
      <c r="AF14" t="s">
        <v>37</v>
      </c>
      <c r="AG14" t="s">
        <v>37</v>
      </c>
      <c r="AH14" t="s">
        <v>37</v>
      </c>
      <c r="AI14" t="s">
        <v>36</v>
      </c>
      <c r="AJ14" t="s">
        <v>37</v>
      </c>
      <c r="AK14" t="s">
        <v>36</v>
      </c>
      <c r="AL14" t="s">
        <v>37</v>
      </c>
      <c r="AM14" t="s">
        <v>36</v>
      </c>
      <c r="AN14" s="1" t="s">
        <v>136</v>
      </c>
    </row>
    <row r="15" spans="1:40" ht="48" x14ac:dyDescent="0.2">
      <c r="A15" t="s">
        <v>138</v>
      </c>
      <c r="B15" t="s">
        <v>1640</v>
      </c>
      <c r="C15" t="s">
        <v>1608</v>
      </c>
      <c r="D15" t="s">
        <v>1609</v>
      </c>
      <c r="E15" t="s">
        <v>139</v>
      </c>
      <c r="F15" t="s">
        <v>1629</v>
      </c>
      <c r="G15" t="s">
        <v>1610</v>
      </c>
      <c r="H15" t="s">
        <v>1611</v>
      </c>
      <c r="I15" t="s">
        <v>1612</v>
      </c>
      <c r="J15" t="s">
        <v>1623</v>
      </c>
      <c r="K15" t="s">
        <v>81</v>
      </c>
      <c r="L15" t="s">
        <v>36</v>
      </c>
      <c r="M15" t="s">
        <v>36</v>
      </c>
      <c r="N15" t="s">
        <v>37</v>
      </c>
      <c r="O15" t="s">
        <v>36</v>
      </c>
      <c r="P15" t="s">
        <v>36</v>
      </c>
      <c r="Q15" t="s">
        <v>907</v>
      </c>
      <c r="R15" t="s">
        <v>103</v>
      </c>
      <c r="S15" t="s">
        <v>36</v>
      </c>
      <c r="T15" t="s">
        <v>37</v>
      </c>
      <c r="U15" t="s">
        <v>147</v>
      </c>
      <c r="V15" t="s">
        <v>37</v>
      </c>
      <c r="W15" t="s">
        <v>72</v>
      </c>
      <c r="X15" t="s">
        <v>55</v>
      </c>
      <c r="Y15" t="s">
        <v>39</v>
      </c>
      <c r="Z15" t="s">
        <v>38</v>
      </c>
      <c r="AA15" t="s">
        <v>1614</v>
      </c>
      <c r="AB15" t="s">
        <v>1630</v>
      </c>
      <c r="AC15" t="s">
        <v>1113</v>
      </c>
      <c r="AD15">
        <v>46232</v>
      </c>
      <c r="AE15" t="s">
        <v>37</v>
      </c>
      <c r="AF15" t="s">
        <v>37</v>
      </c>
      <c r="AG15" t="s">
        <v>37</v>
      </c>
      <c r="AH15" t="s">
        <v>37</v>
      </c>
      <c r="AI15" t="s">
        <v>37</v>
      </c>
      <c r="AJ15" t="s">
        <v>36</v>
      </c>
      <c r="AK15" t="s">
        <v>36</v>
      </c>
      <c r="AL15" t="s">
        <v>36</v>
      </c>
      <c r="AM15" t="s">
        <v>36</v>
      </c>
      <c r="AN15" s="1" t="s">
        <v>146</v>
      </c>
    </row>
    <row r="16" spans="1:40" ht="32" x14ac:dyDescent="0.2">
      <c r="A16" t="s">
        <v>148</v>
      </c>
      <c r="B16" t="s">
        <v>1641</v>
      </c>
      <c r="C16" t="s">
        <v>1608</v>
      </c>
      <c r="D16" t="s">
        <v>1609</v>
      </c>
      <c r="E16" t="s">
        <v>139</v>
      </c>
      <c r="F16" t="s">
        <v>1629</v>
      </c>
      <c r="G16" t="s">
        <v>1610</v>
      </c>
      <c r="H16" t="s">
        <v>1611</v>
      </c>
      <c r="I16" t="s">
        <v>1612</v>
      </c>
      <c r="J16" t="s">
        <v>1623</v>
      </c>
      <c r="K16" t="s">
        <v>81</v>
      </c>
      <c r="L16" t="s">
        <v>36</v>
      </c>
      <c r="M16" t="s">
        <v>36</v>
      </c>
      <c r="N16" t="s">
        <v>37</v>
      </c>
      <c r="O16" t="s">
        <v>36</v>
      </c>
      <c r="P16" t="s">
        <v>36</v>
      </c>
      <c r="Q16" t="s">
        <v>907</v>
      </c>
      <c r="R16" t="s">
        <v>33</v>
      </c>
      <c r="S16" t="s">
        <v>36</v>
      </c>
      <c r="T16" t="s">
        <v>37</v>
      </c>
      <c r="U16" t="s">
        <v>153</v>
      </c>
      <c r="V16" t="s">
        <v>37</v>
      </c>
      <c r="W16" t="s">
        <v>72</v>
      </c>
      <c r="X16" t="s">
        <v>55</v>
      </c>
      <c r="Y16" t="s">
        <v>39</v>
      </c>
      <c r="Z16" t="s">
        <v>38</v>
      </c>
      <c r="AA16" t="s">
        <v>1614</v>
      </c>
      <c r="AB16" t="s">
        <v>1630</v>
      </c>
      <c r="AC16" t="s">
        <v>1113</v>
      </c>
      <c r="AD16">
        <v>46232</v>
      </c>
      <c r="AE16" t="s">
        <v>37</v>
      </c>
      <c r="AF16" t="s">
        <v>37</v>
      </c>
      <c r="AG16" t="s">
        <v>37</v>
      </c>
      <c r="AH16" t="s">
        <v>37</v>
      </c>
      <c r="AI16" t="s">
        <v>37</v>
      </c>
      <c r="AJ16" t="s">
        <v>36</v>
      </c>
      <c r="AK16" t="s">
        <v>36</v>
      </c>
      <c r="AL16" t="s">
        <v>36</v>
      </c>
      <c r="AM16" t="s">
        <v>36</v>
      </c>
      <c r="AN16" s="1" t="s">
        <v>152</v>
      </c>
    </row>
    <row r="17" spans="1:40" ht="32" x14ac:dyDescent="0.2">
      <c r="A17" t="s">
        <v>154</v>
      </c>
      <c r="B17" t="s">
        <v>1642</v>
      </c>
      <c r="C17" t="s">
        <v>1608</v>
      </c>
      <c r="D17" t="s">
        <v>1609</v>
      </c>
      <c r="E17" t="s">
        <v>155</v>
      </c>
      <c r="F17" t="s">
        <v>260</v>
      </c>
      <c r="G17" t="s">
        <v>1610</v>
      </c>
      <c r="H17" t="s">
        <v>1611</v>
      </c>
      <c r="I17" t="s">
        <v>1612</v>
      </c>
      <c r="J17" t="s">
        <v>1623</v>
      </c>
      <c r="K17" t="s">
        <v>81</v>
      </c>
      <c r="L17" t="s">
        <v>36</v>
      </c>
      <c r="M17" t="s">
        <v>37</v>
      </c>
      <c r="N17" t="s">
        <v>37</v>
      </c>
      <c r="O17" t="s">
        <v>36</v>
      </c>
      <c r="P17" t="s">
        <v>37</v>
      </c>
      <c r="Q17" t="s">
        <v>1216</v>
      </c>
      <c r="R17" t="s">
        <v>50</v>
      </c>
      <c r="S17" t="s">
        <v>36</v>
      </c>
      <c r="T17" t="s">
        <v>37</v>
      </c>
      <c r="U17" t="s">
        <v>91</v>
      </c>
      <c r="V17" t="s">
        <v>37</v>
      </c>
      <c r="W17" t="s">
        <v>82</v>
      </c>
      <c r="X17" t="s">
        <v>55</v>
      </c>
      <c r="Y17" t="s">
        <v>39</v>
      </c>
      <c r="Z17" t="s">
        <v>38</v>
      </c>
      <c r="AA17" t="s">
        <v>1614</v>
      </c>
      <c r="AB17" t="s">
        <v>38</v>
      </c>
      <c r="AC17" t="s">
        <v>1113</v>
      </c>
      <c r="AD17">
        <v>46232</v>
      </c>
      <c r="AE17" t="s">
        <v>37</v>
      </c>
      <c r="AF17" t="s">
        <v>37</v>
      </c>
      <c r="AG17" t="s">
        <v>37</v>
      </c>
      <c r="AH17" t="s">
        <v>36</v>
      </c>
      <c r="AI17" t="s">
        <v>37</v>
      </c>
      <c r="AJ17" t="s">
        <v>36</v>
      </c>
      <c r="AK17" t="s">
        <v>37</v>
      </c>
      <c r="AL17" t="s">
        <v>37</v>
      </c>
      <c r="AM17" t="s">
        <v>36</v>
      </c>
      <c r="AN17" s="1" t="s">
        <v>162</v>
      </c>
    </row>
    <row r="18" spans="1:40" ht="32" x14ac:dyDescent="0.2">
      <c r="A18" t="s">
        <v>163</v>
      </c>
      <c r="B18" t="s">
        <v>1643</v>
      </c>
      <c r="C18" t="s">
        <v>1608</v>
      </c>
      <c r="D18" t="s">
        <v>1609</v>
      </c>
      <c r="E18" t="s">
        <v>139</v>
      </c>
      <c r="F18" t="s">
        <v>1629</v>
      </c>
      <c r="G18" t="s">
        <v>1610</v>
      </c>
      <c r="H18" t="s">
        <v>1611</v>
      </c>
      <c r="I18" t="s">
        <v>1612</v>
      </c>
      <c r="J18" t="s">
        <v>1623</v>
      </c>
      <c r="K18" t="s">
        <v>81</v>
      </c>
      <c r="L18" t="s">
        <v>36</v>
      </c>
      <c r="M18" t="s">
        <v>36</v>
      </c>
      <c r="N18" t="s">
        <v>37</v>
      </c>
      <c r="O18" t="s">
        <v>36</v>
      </c>
      <c r="P18" t="s">
        <v>36</v>
      </c>
      <c r="Q18" t="s">
        <v>907</v>
      </c>
      <c r="R18" t="s">
        <v>103</v>
      </c>
      <c r="S18" t="s">
        <v>36</v>
      </c>
      <c r="T18" t="s">
        <v>37</v>
      </c>
      <c r="U18" t="s">
        <v>153</v>
      </c>
      <c r="V18" t="s">
        <v>37</v>
      </c>
      <c r="W18" t="s">
        <v>72</v>
      </c>
      <c r="X18" t="s">
        <v>55</v>
      </c>
      <c r="Y18" t="s">
        <v>39</v>
      </c>
      <c r="Z18" t="s">
        <v>38</v>
      </c>
      <c r="AA18" t="s">
        <v>1614</v>
      </c>
      <c r="AB18" t="s">
        <v>1630</v>
      </c>
      <c r="AC18" t="s">
        <v>1113</v>
      </c>
      <c r="AD18">
        <v>46232</v>
      </c>
      <c r="AE18" t="s">
        <v>37</v>
      </c>
      <c r="AF18" t="s">
        <v>37</v>
      </c>
      <c r="AG18" t="s">
        <v>37</v>
      </c>
      <c r="AH18" t="s">
        <v>37</v>
      </c>
      <c r="AI18" t="s">
        <v>37</v>
      </c>
      <c r="AJ18" t="s">
        <v>36</v>
      </c>
      <c r="AK18" t="s">
        <v>36</v>
      </c>
      <c r="AL18" t="s">
        <v>36</v>
      </c>
      <c r="AM18" t="s">
        <v>36</v>
      </c>
      <c r="AN18" s="1" t="s">
        <v>164</v>
      </c>
    </row>
    <row r="19" spans="1:40" ht="48" x14ac:dyDescent="0.2">
      <c r="A19" t="s">
        <v>165</v>
      </c>
      <c r="B19" t="s">
        <v>1644</v>
      </c>
      <c r="C19" t="s">
        <v>1608</v>
      </c>
      <c r="D19" t="s">
        <v>1609</v>
      </c>
      <c r="E19" t="s">
        <v>139</v>
      </c>
      <c r="F19" t="s">
        <v>1629</v>
      </c>
      <c r="G19" t="s">
        <v>1610</v>
      </c>
      <c r="H19" t="s">
        <v>1611</v>
      </c>
      <c r="I19" t="s">
        <v>1612</v>
      </c>
      <c r="J19" t="s">
        <v>1623</v>
      </c>
      <c r="K19" t="s">
        <v>81</v>
      </c>
      <c r="L19" t="s">
        <v>36</v>
      </c>
      <c r="M19" t="s">
        <v>36</v>
      </c>
      <c r="N19" t="s">
        <v>37</v>
      </c>
      <c r="O19" t="s">
        <v>36</v>
      </c>
      <c r="P19" t="s">
        <v>36</v>
      </c>
      <c r="Q19" t="s">
        <v>907</v>
      </c>
      <c r="R19" t="s">
        <v>50</v>
      </c>
      <c r="S19" t="s">
        <v>36</v>
      </c>
      <c r="T19" t="s">
        <v>37</v>
      </c>
      <c r="U19" t="s">
        <v>147</v>
      </c>
      <c r="V19" t="s">
        <v>37</v>
      </c>
      <c r="W19" t="s">
        <v>72</v>
      </c>
      <c r="X19" t="s">
        <v>55</v>
      </c>
      <c r="Y19" t="s">
        <v>39</v>
      </c>
      <c r="Z19" t="s">
        <v>38</v>
      </c>
      <c r="AA19" t="s">
        <v>1614</v>
      </c>
      <c r="AB19" t="s">
        <v>1630</v>
      </c>
      <c r="AC19" t="s">
        <v>1113</v>
      </c>
      <c r="AD19">
        <v>46232</v>
      </c>
      <c r="AE19" t="s">
        <v>37</v>
      </c>
      <c r="AF19" t="s">
        <v>37</v>
      </c>
      <c r="AG19" t="s">
        <v>37</v>
      </c>
      <c r="AH19" t="s">
        <v>37</v>
      </c>
      <c r="AI19" t="s">
        <v>37</v>
      </c>
      <c r="AJ19" t="s">
        <v>36</v>
      </c>
      <c r="AK19" t="s">
        <v>36</v>
      </c>
      <c r="AL19" t="s">
        <v>37</v>
      </c>
      <c r="AM19" t="s">
        <v>36</v>
      </c>
      <c r="AN19" s="1" t="s">
        <v>168</v>
      </c>
    </row>
    <row r="20" spans="1:40" ht="32" x14ac:dyDescent="0.2">
      <c r="A20" t="s">
        <v>169</v>
      </c>
      <c r="B20" t="s">
        <v>1645</v>
      </c>
      <c r="C20" t="s">
        <v>1608</v>
      </c>
      <c r="D20" t="s">
        <v>1609</v>
      </c>
      <c r="E20" t="s">
        <v>139</v>
      </c>
      <c r="F20" t="s">
        <v>1629</v>
      </c>
      <c r="G20" t="s">
        <v>1610</v>
      </c>
      <c r="H20" t="s">
        <v>1611</v>
      </c>
      <c r="I20" t="s">
        <v>1612</v>
      </c>
      <c r="J20" t="s">
        <v>1623</v>
      </c>
      <c r="K20" t="s">
        <v>81</v>
      </c>
      <c r="L20" t="s">
        <v>36</v>
      </c>
      <c r="M20" t="s">
        <v>36</v>
      </c>
      <c r="N20" t="s">
        <v>37</v>
      </c>
      <c r="O20" t="s">
        <v>36</v>
      </c>
      <c r="P20" t="s">
        <v>36</v>
      </c>
      <c r="Q20" t="s">
        <v>907</v>
      </c>
      <c r="R20" t="s">
        <v>33</v>
      </c>
      <c r="S20" t="s">
        <v>37</v>
      </c>
      <c r="T20" t="s">
        <v>37</v>
      </c>
      <c r="U20" t="s">
        <v>147</v>
      </c>
      <c r="V20" t="s">
        <v>37</v>
      </c>
      <c r="W20" t="s">
        <v>72</v>
      </c>
      <c r="X20" t="s">
        <v>55</v>
      </c>
      <c r="Y20" t="s">
        <v>39</v>
      </c>
      <c r="Z20" t="s">
        <v>38</v>
      </c>
      <c r="AA20" t="s">
        <v>1614</v>
      </c>
      <c r="AB20" t="s">
        <v>1630</v>
      </c>
      <c r="AC20" t="s">
        <v>1113</v>
      </c>
      <c r="AD20">
        <v>46232</v>
      </c>
      <c r="AE20" t="s">
        <v>37</v>
      </c>
      <c r="AF20" t="s">
        <v>37</v>
      </c>
      <c r="AG20" t="s">
        <v>37</v>
      </c>
      <c r="AH20" t="s">
        <v>37</v>
      </c>
      <c r="AI20" t="s">
        <v>37</v>
      </c>
      <c r="AJ20" t="s">
        <v>36</v>
      </c>
      <c r="AK20" t="s">
        <v>36</v>
      </c>
      <c r="AL20" t="s">
        <v>36</v>
      </c>
      <c r="AM20" t="s">
        <v>36</v>
      </c>
      <c r="AN20" s="1" t="s">
        <v>170</v>
      </c>
    </row>
    <row r="21" spans="1:40" ht="32" x14ac:dyDescent="0.2">
      <c r="A21" t="s">
        <v>171</v>
      </c>
      <c r="B21" t="s">
        <v>1646</v>
      </c>
      <c r="C21" t="s">
        <v>1608</v>
      </c>
      <c r="D21" t="s">
        <v>1609</v>
      </c>
      <c r="E21" t="s">
        <v>139</v>
      </c>
      <c r="F21" t="s">
        <v>1629</v>
      </c>
      <c r="G21" t="s">
        <v>1610</v>
      </c>
      <c r="H21" t="s">
        <v>1611</v>
      </c>
      <c r="I21" t="s">
        <v>1612</v>
      </c>
      <c r="J21" t="s">
        <v>1623</v>
      </c>
      <c r="K21" t="s">
        <v>81</v>
      </c>
      <c r="L21" t="s">
        <v>36</v>
      </c>
      <c r="M21" t="s">
        <v>36</v>
      </c>
      <c r="N21" t="s">
        <v>37</v>
      </c>
      <c r="O21" t="s">
        <v>36</v>
      </c>
      <c r="P21" t="s">
        <v>36</v>
      </c>
      <c r="Q21" t="s">
        <v>907</v>
      </c>
      <c r="R21" t="s">
        <v>33</v>
      </c>
      <c r="S21" t="s">
        <v>36</v>
      </c>
      <c r="T21" t="s">
        <v>37</v>
      </c>
      <c r="U21" t="s">
        <v>147</v>
      </c>
      <c r="V21" t="s">
        <v>37</v>
      </c>
      <c r="W21" t="s">
        <v>72</v>
      </c>
      <c r="X21" t="s">
        <v>55</v>
      </c>
      <c r="Y21" t="s">
        <v>39</v>
      </c>
      <c r="Z21" t="s">
        <v>38</v>
      </c>
      <c r="AA21" t="s">
        <v>1614</v>
      </c>
      <c r="AB21" t="s">
        <v>1630</v>
      </c>
      <c r="AC21" t="s">
        <v>1113</v>
      </c>
      <c r="AD21">
        <v>46232</v>
      </c>
      <c r="AE21" t="s">
        <v>37</v>
      </c>
      <c r="AF21" t="s">
        <v>37</v>
      </c>
      <c r="AG21" t="s">
        <v>37</v>
      </c>
      <c r="AH21" t="s">
        <v>37</v>
      </c>
      <c r="AI21" t="s">
        <v>37</v>
      </c>
      <c r="AJ21" t="s">
        <v>36</v>
      </c>
      <c r="AK21" t="s">
        <v>36</v>
      </c>
      <c r="AL21" t="s">
        <v>36</v>
      </c>
      <c r="AM21" t="s">
        <v>36</v>
      </c>
      <c r="AN21" s="1" t="s">
        <v>172</v>
      </c>
    </row>
    <row r="22" spans="1:40" ht="32" x14ac:dyDescent="0.2">
      <c r="A22" t="s">
        <v>173</v>
      </c>
      <c r="B22" t="s">
        <v>1647</v>
      </c>
      <c r="C22" t="s">
        <v>1608</v>
      </c>
      <c r="D22" t="s">
        <v>1609</v>
      </c>
      <c r="E22" t="s">
        <v>139</v>
      </c>
      <c r="F22" t="s">
        <v>1629</v>
      </c>
      <c r="G22" t="s">
        <v>1610</v>
      </c>
      <c r="H22" t="s">
        <v>1611</v>
      </c>
      <c r="I22" t="s">
        <v>1612</v>
      </c>
      <c r="J22" t="s">
        <v>1623</v>
      </c>
      <c r="K22" t="s">
        <v>81</v>
      </c>
      <c r="L22" t="s">
        <v>36</v>
      </c>
      <c r="M22" t="s">
        <v>36</v>
      </c>
      <c r="N22" t="s">
        <v>37</v>
      </c>
      <c r="O22" t="s">
        <v>36</v>
      </c>
      <c r="P22" t="s">
        <v>36</v>
      </c>
      <c r="Q22" t="s">
        <v>907</v>
      </c>
      <c r="R22" t="s">
        <v>33</v>
      </c>
      <c r="S22" t="s">
        <v>36</v>
      </c>
      <c r="T22" t="s">
        <v>37</v>
      </c>
      <c r="U22" t="s">
        <v>177</v>
      </c>
      <c r="V22" t="s">
        <v>37</v>
      </c>
      <c r="W22" t="s">
        <v>72</v>
      </c>
      <c r="X22" t="s">
        <v>55</v>
      </c>
      <c r="Y22" t="s">
        <v>39</v>
      </c>
      <c r="Z22" t="s">
        <v>38</v>
      </c>
      <c r="AA22" t="s">
        <v>1614</v>
      </c>
      <c r="AB22" t="s">
        <v>1630</v>
      </c>
      <c r="AC22" t="s">
        <v>1113</v>
      </c>
      <c r="AD22">
        <v>46232</v>
      </c>
      <c r="AE22" t="s">
        <v>37</v>
      </c>
      <c r="AF22" t="s">
        <v>37</v>
      </c>
      <c r="AG22" t="s">
        <v>37</v>
      </c>
      <c r="AH22" t="s">
        <v>37</v>
      </c>
      <c r="AI22" t="s">
        <v>37</v>
      </c>
      <c r="AJ22" t="s">
        <v>36</v>
      </c>
      <c r="AK22" t="s">
        <v>36</v>
      </c>
      <c r="AL22" t="s">
        <v>36</v>
      </c>
      <c r="AM22" t="s">
        <v>36</v>
      </c>
      <c r="AN22" s="1" t="s">
        <v>176</v>
      </c>
    </row>
    <row r="23" spans="1:40" ht="32" x14ac:dyDescent="0.2">
      <c r="A23" t="s">
        <v>178</v>
      </c>
      <c r="B23" t="s">
        <v>1648</v>
      </c>
      <c r="C23" t="s">
        <v>1608</v>
      </c>
      <c r="D23" t="s">
        <v>1609</v>
      </c>
      <c r="E23" t="s">
        <v>139</v>
      </c>
      <c r="F23" t="s">
        <v>1629</v>
      </c>
      <c r="G23" t="s">
        <v>1610</v>
      </c>
      <c r="H23" t="s">
        <v>1611</v>
      </c>
      <c r="I23" t="s">
        <v>1612</v>
      </c>
      <c r="J23" t="s">
        <v>1623</v>
      </c>
      <c r="K23" t="s">
        <v>81</v>
      </c>
      <c r="L23" t="s">
        <v>36</v>
      </c>
      <c r="M23" t="s">
        <v>36</v>
      </c>
      <c r="N23" t="s">
        <v>37</v>
      </c>
      <c r="O23" t="s">
        <v>36</v>
      </c>
      <c r="P23" t="s">
        <v>36</v>
      </c>
      <c r="Q23" t="s">
        <v>907</v>
      </c>
      <c r="R23" t="s">
        <v>33</v>
      </c>
      <c r="S23" t="s">
        <v>37</v>
      </c>
      <c r="T23" t="s">
        <v>37</v>
      </c>
      <c r="U23" t="s">
        <v>153</v>
      </c>
      <c r="V23" t="s">
        <v>37</v>
      </c>
      <c r="W23" t="s">
        <v>72</v>
      </c>
      <c r="X23" t="s">
        <v>55</v>
      </c>
      <c r="Y23" t="s">
        <v>39</v>
      </c>
      <c r="Z23" t="s">
        <v>38</v>
      </c>
      <c r="AA23" t="s">
        <v>1614</v>
      </c>
      <c r="AB23" t="s">
        <v>1630</v>
      </c>
      <c r="AC23" t="s">
        <v>1113</v>
      </c>
      <c r="AD23">
        <v>46232</v>
      </c>
      <c r="AE23" t="s">
        <v>37</v>
      </c>
      <c r="AF23" t="s">
        <v>37</v>
      </c>
      <c r="AG23" t="s">
        <v>37</v>
      </c>
      <c r="AH23" t="s">
        <v>37</v>
      </c>
      <c r="AI23" t="s">
        <v>37</v>
      </c>
      <c r="AJ23" t="s">
        <v>36</v>
      </c>
      <c r="AK23" t="s">
        <v>36</v>
      </c>
      <c r="AL23" t="s">
        <v>36</v>
      </c>
      <c r="AM23" t="s">
        <v>36</v>
      </c>
      <c r="AN23" s="1" t="s">
        <v>179</v>
      </c>
    </row>
    <row r="24" spans="1:40" ht="48" x14ac:dyDescent="0.2">
      <c r="A24" t="s">
        <v>180</v>
      </c>
      <c r="B24" t="s">
        <v>1649</v>
      </c>
      <c r="C24" t="s">
        <v>1608</v>
      </c>
      <c r="D24" t="s">
        <v>1609</v>
      </c>
      <c r="E24" t="s">
        <v>181</v>
      </c>
      <c r="F24" t="s">
        <v>1639</v>
      </c>
      <c r="G24" t="s">
        <v>1610</v>
      </c>
      <c r="H24" t="s">
        <v>1611</v>
      </c>
      <c r="I24" t="s">
        <v>1612</v>
      </c>
      <c r="J24" t="s">
        <v>1623</v>
      </c>
      <c r="K24" t="s">
        <v>183</v>
      </c>
      <c r="L24" t="s">
        <v>36</v>
      </c>
      <c r="M24" t="s">
        <v>36</v>
      </c>
      <c r="N24" t="s">
        <v>37</v>
      </c>
      <c r="O24" t="s">
        <v>36</v>
      </c>
      <c r="P24" t="s">
        <v>37</v>
      </c>
      <c r="Q24" t="s">
        <v>907</v>
      </c>
      <c r="R24" t="s">
        <v>33</v>
      </c>
      <c r="S24" t="s">
        <v>36</v>
      </c>
      <c r="T24" t="s">
        <v>37</v>
      </c>
      <c r="U24" t="s">
        <v>189</v>
      </c>
      <c r="V24" t="s">
        <v>36</v>
      </c>
      <c r="W24" t="s">
        <v>72</v>
      </c>
      <c r="X24" t="s">
        <v>55</v>
      </c>
      <c r="Y24" t="s">
        <v>39</v>
      </c>
      <c r="Z24" t="s">
        <v>38</v>
      </c>
      <c r="AA24" t="s">
        <v>1614</v>
      </c>
      <c r="AB24" t="s">
        <v>38</v>
      </c>
      <c r="AC24" t="s">
        <v>1113</v>
      </c>
      <c r="AD24">
        <v>46232</v>
      </c>
      <c r="AE24" t="s">
        <v>37</v>
      </c>
      <c r="AF24" t="s">
        <v>37</v>
      </c>
      <c r="AG24" t="s">
        <v>37</v>
      </c>
      <c r="AH24" t="s">
        <v>37</v>
      </c>
      <c r="AI24" t="s">
        <v>36</v>
      </c>
      <c r="AJ24" t="s">
        <v>36</v>
      </c>
      <c r="AK24" t="s">
        <v>36</v>
      </c>
      <c r="AL24" t="s">
        <v>36</v>
      </c>
      <c r="AM24" t="s">
        <v>36</v>
      </c>
      <c r="AN24" s="1" t="s">
        <v>188</v>
      </c>
    </row>
    <row r="25" spans="1:40" ht="32" x14ac:dyDescent="0.2">
      <c r="A25" t="s">
        <v>190</v>
      </c>
      <c r="B25" t="s">
        <v>1650</v>
      </c>
      <c r="C25" t="s">
        <v>1608</v>
      </c>
      <c r="D25" t="s">
        <v>1609</v>
      </c>
      <c r="E25" t="s">
        <v>191</v>
      </c>
      <c r="F25" t="s">
        <v>1621</v>
      </c>
      <c r="G25" t="s">
        <v>1610</v>
      </c>
      <c r="H25" t="s">
        <v>1611</v>
      </c>
      <c r="I25" t="s">
        <v>1612</v>
      </c>
      <c r="J25" t="s">
        <v>1623</v>
      </c>
      <c r="K25" t="s">
        <v>193</v>
      </c>
      <c r="L25" t="s">
        <v>36</v>
      </c>
      <c r="M25" t="s">
        <v>36</v>
      </c>
      <c r="N25" t="s">
        <v>37</v>
      </c>
      <c r="O25" t="s">
        <v>36</v>
      </c>
      <c r="P25" t="s">
        <v>36</v>
      </c>
      <c r="Q25" t="s">
        <v>907</v>
      </c>
      <c r="R25" t="s">
        <v>33</v>
      </c>
      <c r="S25" t="s">
        <v>36</v>
      </c>
      <c r="T25" t="s">
        <v>37</v>
      </c>
      <c r="U25" t="s">
        <v>137</v>
      </c>
      <c r="V25" t="s">
        <v>36</v>
      </c>
      <c r="W25" t="s">
        <v>186</v>
      </c>
      <c r="X25" t="s">
        <v>55</v>
      </c>
      <c r="Y25" t="s">
        <v>39</v>
      </c>
      <c r="Z25" t="s">
        <v>38</v>
      </c>
      <c r="AA25" t="s">
        <v>1614</v>
      </c>
      <c r="AB25" t="s">
        <v>38</v>
      </c>
      <c r="AC25" t="s">
        <v>1113</v>
      </c>
      <c r="AD25">
        <v>46232</v>
      </c>
      <c r="AE25" t="s">
        <v>37</v>
      </c>
      <c r="AF25" t="s">
        <v>37</v>
      </c>
      <c r="AG25" t="s">
        <v>37</v>
      </c>
      <c r="AH25" t="s">
        <v>37</v>
      </c>
      <c r="AI25" t="s">
        <v>36</v>
      </c>
      <c r="AJ25" t="s">
        <v>37</v>
      </c>
      <c r="AK25" t="s">
        <v>36</v>
      </c>
      <c r="AL25" t="s">
        <v>36</v>
      </c>
      <c r="AM25" t="s">
        <v>36</v>
      </c>
      <c r="AN25" s="1" t="s">
        <v>197</v>
      </c>
    </row>
    <row r="26" spans="1:40" ht="32" x14ac:dyDescent="0.2">
      <c r="A26" t="s">
        <v>198</v>
      </c>
      <c r="B26" t="s">
        <v>1651</v>
      </c>
      <c r="C26" t="s">
        <v>1608</v>
      </c>
      <c r="D26" t="s">
        <v>1609</v>
      </c>
      <c r="E26" t="s">
        <v>199</v>
      </c>
      <c r="F26" t="s">
        <v>1652</v>
      </c>
      <c r="G26" t="s">
        <v>1610</v>
      </c>
      <c r="H26" t="s">
        <v>1611</v>
      </c>
      <c r="I26" t="s">
        <v>1612</v>
      </c>
      <c r="J26" t="s">
        <v>1623</v>
      </c>
      <c r="K26" t="s">
        <v>81</v>
      </c>
      <c r="L26" t="s">
        <v>36</v>
      </c>
      <c r="M26" t="s">
        <v>37</v>
      </c>
      <c r="N26" t="s">
        <v>37</v>
      </c>
      <c r="O26" t="s">
        <v>36</v>
      </c>
      <c r="P26" t="s">
        <v>37</v>
      </c>
      <c r="Q26" t="s">
        <v>1216</v>
      </c>
      <c r="R26" t="s">
        <v>33</v>
      </c>
      <c r="S26" t="s">
        <v>36</v>
      </c>
      <c r="T26" t="s">
        <v>37</v>
      </c>
      <c r="U26" t="s">
        <v>206</v>
      </c>
      <c r="V26" t="s">
        <v>37</v>
      </c>
      <c r="W26" t="s">
        <v>82</v>
      </c>
      <c r="X26" t="s">
        <v>55</v>
      </c>
      <c r="Y26" t="s">
        <v>39</v>
      </c>
      <c r="Z26" t="s">
        <v>38</v>
      </c>
      <c r="AA26" t="s">
        <v>1614</v>
      </c>
      <c r="AB26" t="s">
        <v>38</v>
      </c>
      <c r="AC26" t="s">
        <v>1113</v>
      </c>
      <c r="AD26">
        <v>46232</v>
      </c>
      <c r="AE26" t="s">
        <v>37</v>
      </c>
      <c r="AF26" t="s">
        <v>37</v>
      </c>
      <c r="AG26" t="s">
        <v>37</v>
      </c>
      <c r="AH26" t="s">
        <v>36</v>
      </c>
      <c r="AI26" t="s">
        <v>37</v>
      </c>
      <c r="AJ26" t="s">
        <v>36</v>
      </c>
      <c r="AK26" t="s">
        <v>37</v>
      </c>
      <c r="AL26" t="s">
        <v>36</v>
      </c>
      <c r="AM26" t="s">
        <v>36</v>
      </c>
      <c r="AN26" s="1" t="s">
        <v>205</v>
      </c>
    </row>
    <row r="27" spans="1:40" ht="16" x14ac:dyDescent="0.2">
      <c r="A27" t="s">
        <v>207</v>
      </c>
      <c r="B27" t="s">
        <v>1653</v>
      </c>
      <c r="C27" t="s">
        <v>1608</v>
      </c>
      <c r="D27" t="s">
        <v>1609</v>
      </c>
      <c r="E27" t="s">
        <v>208</v>
      </c>
      <c r="F27" t="s">
        <v>1652</v>
      </c>
      <c r="G27" t="s">
        <v>1610</v>
      </c>
      <c r="H27" t="s">
        <v>1611</v>
      </c>
      <c r="I27" t="s">
        <v>1612</v>
      </c>
      <c r="J27" t="s">
        <v>1623</v>
      </c>
      <c r="K27" t="s">
        <v>81</v>
      </c>
      <c r="L27" t="s">
        <v>36</v>
      </c>
      <c r="M27" t="s">
        <v>37</v>
      </c>
      <c r="N27" t="s">
        <v>37</v>
      </c>
      <c r="O27" t="s">
        <v>36</v>
      </c>
      <c r="P27" t="s">
        <v>37</v>
      </c>
      <c r="Q27" t="s">
        <v>1216</v>
      </c>
      <c r="R27" t="s">
        <v>33</v>
      </c>
      <c r="S27" t="s">
        <v>36</v>
      </c>
      <c r="T27" t="s">
        <v>37</v>
      </c>
      <c r="U27" t="s">
        <v>214</v>
      </c>
      <c r="V27" t="s">
        <v>36</v>
      </c>
      <c r="W27" t="s">
        <v>82</v>
      </c>
      <c r="X27" t="s">
        <v>79</v>
      </c>
      <c r="Y27" t="s">
        <v>39</v>
      </c>
      <c r="Z27" t="s">
        <v>38</v>
      </c>
      <c r="AA27" t="s">
        <v>1614</v>
      </c>
      <c r="AB27" t="s">
        <v>38</v>
      </c>
      <c r="AC27" t="s">
        <v>1113</v>
      </c>
      <c r="AD27">
        <v>46232</v>
      </c>
      <c r="AE27" t="s">
        <v>37</v>
      </c>
      <c r="AF27" t="s">
        <v>37</v>
      </c>
      <c r="AG27" t="s">
        <v>37</v>
      </c>
      <c r="AH27" t="s">
        <v>36</v>
      </c>
      <c r="AI27" t="s">
        <v>36</v>
      </c>
      <c r="AJ27" t="s">
        <v>36</v>
      </c>
      <c r="AK27" t="s">
        <v>37</v>
      </c>
      <c r="AL27" t="s">
        <v>36</v>
      </c>
      <c r="AM27" t="s">
        <v>36</v>
      </c>
      <c r="AN27" s="1" t="s">
        <v>213</v>
      </c>
    </row>
    <row r="28" spans="1:40" ht="32" x14ac:dyDescent="0.2">
      <c r="A28" t="s">
        <v>215</v>
      </c>
      <c r="B28" t="s">
        <v>1654</v>
      </c>
      <c r="C28" t="s">
        <v>1608</v>
      </c>
      <c r="D28" t="s">
        <v>1609</v>
      </c>
      <c r="E28" t="s">
        <v>208</v>
      </c>
      <c r="F28" t="s">
        <v>1652</v>
      </c>
      <c r="G28" t="s">
        <v>1610</v>
      </c>
      <c r="H28" t="s">
        <v>1611</v>
      </c>
      <c r="I28" t="s">
        <v>1612</v>
      </c>
      <c r="J28" t="s">
        <v>1623</v>
      </c>
      <c r="K28" t="s">
        <v>81</v>
      </c>
      <c r="L28" t="s">
        <v>36</v>
      </c>
      <c r="M28" t="s">
        <v>36</v>
      </c>
      <c r="N28" t="s">
        <v>37</v>
      </c>
      <c r="O28" t="s">
        <v>36</v>
      </c>
      <c r="P28" t="s">
        <v>36</v>
      </c>
      <c r="Q28" t="s">
        <v>907</v>
      </c>
      <c r="R28" t="s">
        <v>33</v>
      </c>
      <c r="S28" t="s">
        <v>36</v>
      </c>
      <c r="T28" t="s">
        <v>37</v>
      </c>
      <c r="U28" t="s">
        <v>222</v>
      </c>
      <c r="V28" t="s">
        <v>40</v>
      </c>
      <c r="W28" t="s">
        <v>27</v>
      </c>
      <c r="X28" t="s">
        <v>79</v>
      </c>
      <c r="Y28" t="s">
        <v>39</v>
      </c>
      <c r="Z28" t="s">
        <v>38</v>
      </c>
      <c r="AA28" t="s">
        <v>1614</v>
      </c>
      <c r="AB28" t="s">
        <v>38</v>
      </c>
      <c r="AC28" t="s">
        <v>1113</v>
      </c>
      <c r="AD28">
        <v>46232</v>
      </c>
      <c r="AE28" t="s">
        <v>37</v>
      </c>
      <c r="AF28" t="s">
        <v>37</v>
      </c>
      <c r="AG28" t="s">
        <v>37</v>
      </c>
      <c r="AH28" t="s">
        <v>37</v>
      </c>
      <c r="AI28" t="s">
        <v>37</v>
      </c>
      <c r="AJ28" t="s">
        <v>37</v>
      </c>
      <c r="AK28" t="s">
        <v>37</v>
      </c>
      <c r="AL28" t="s">
        <v>36</v>
      </c>
      <c r="AM28" t="s">
        <v>36</v>
      </c>
      <c r="AN28" s="1" t="s">
        <v>221</v>
      </c>
    </row>
    <row r="29" spans="1:40" ht="32" x14ac:dyDescent="0.2">
      <c r="A29" t="s">
        <v>223</v>
      </c>
      <c r="B29" t="s">
        <v>1655</v>
      </c>
      <c r="C29" t="s">
        <v>1608</v>
      </c>
      <c r="D29" t="s">
        <v>1609</v>
      </c>
      <c r="E29" t="s">
        <v>208</v>
      </c>
      <c r="F29" t="s">
        <v>1652</v>
      </c>
      <c r="G29" t="s">
        <v>1610</v>
      </c>
      <c r="H29" t="s">
        <v>1611</v>
      </c>
      <c r="I29" t="s">
        <v>1612</v>
      </c>
      <c r="J29" t="s">
        <v>1623</v>
      </c>
      <c r="K29" t="s">
        <v>81</v>
      </c>
      <c r="L29" t="s">
        <v>36</v>
      </c>
      <c r="M29" t="s">
        <v>36</v>
      </c>
      <c r="N29" t="s">
        <v>37</v>
      </c>
      <c r="O29" t="s">
        <v>36</v>
      </c>
      <c r="P29" t="s">
        <v>36</v>
      </c>
      <c r="Q29" t="s">
        <v>907</v>
      </c>
      <c r="R29" t="s">
        <v>33</v>
      </c>
      <c r="S29" t="s">
        <v>36</v>
      </c>
      <c r="T29" t="s">
        <v>37</v>
      </c>
      <c r="U29" t="s">
        <v>229</v>
      </c>
      <c r="V29" t="s">
        <v>40</v>
      </c>
      <c r="W29" t="s">
        <v>27</v>
      </c>
      <c r="X29" t="s">
        <v>79</v>
      </c>
      <c r="Y29" t="s">
        <v>39</v>
      </c>
      <c r="Z29" t="s">
        <v>38</v>
      </c>
      <c r="AA29" t="s">
        <v>1614</v>
      </c>
      <c r="AB29" t="s">
        <v>38</v>
      </c>
      <c r="AC29" t="s">
        <v>1113</v>
      </c>
      <c r="AD29">
        <v>46232</v>
      </c>
      <c r="AE29" t="s">
        <v>37</v>
      </c>
      <c r="AF29" t="s">
        <v>37</v>
      </c>
      <c r="AG29" t="s">
        <v>37</v>
      </c>
      <c r="AH29" t="s">
        <v>37</v>
      </c>
      <c r="AI29" t="s">
        <v>37</v>
      </c>
      <c r="AJ29" t="s">
        <v>37</v>
      </c>
      <c r="AK29" t="s">
        <v>37</v>
      </c>
      <c r="AL29" t="s">
        <v>36</v>
      </c>
      <c r="AM29" t="s">
        <v>36</v>
      </c>
      <c r="AN29" s="1" t="s">
        <v>228</v>
      </c>
    </row>
    <row r="30" spans="1:40" ht="32" x14ac:dyDescent="0.2">
      <c r="A30" t="s">
        <v>230</v>
      </c>
      <c r="B30" t="s">
        <v>1656</v>
      </c>
      <c r="C30" t="s">
        <v>1608</v>
      </c>
      <c r="D30" t="s">
        <v>1609</v>
      </c>
      <c r="E30" t="s">
        <v>231</v>
      </c>
      <c r="F30" t="s">
        <v>1629</v>
      </c>
      <c r="G30" t="s">
        <v>1610</v>
      </c>
      <c r="H30" t="s">
        <v>1611</v>
      </c>
      <c r="I30" t="s">
        <v>1612</v>
      </c>
      <c r="J30" t="s">
        <v>1623</v>
      </c>
      <c r="K30" t="s">
        <v>81</v>
      </c>
      <c r="L30" t="s">
        <v>36</v>
      </c>
      <c r="M30" t="s">
        <v>36</v>
      </c>
      <c r="N30" t="s">
        <v>37</v>
      </c>
      <c r="O30" t="s">
        <v>36</v>
      </c>
      <c r="P30" t="s">
        <v>37</v>
      </c>
      <c r="Q30" t="s">
        <v>1216</v>
      </c>
      <c r="R30" t="s">
        <v>33</v>
      </c>
      <c r="S30" t="s">
        <v>36</v>
      </c>
      <c r="T30" t="s">
        <v>37</v>
      </c>
      <c r="U30" t="s">
        <v>238</v>
      </c>
      <c r="V30" t="s">
        <v>37</v>
      </c>
      <c r="W30" t="s">
        <v>27</v>
      </c>
      <c r="X30" t="s">
        <v>55</v>
      </c>
      <c r="Y30" t="s">
        <v>39</v>
      </c>
      <c r="Z30" t="s">
        <v>38</v>
      </c>
      <c r="AA30" t="s">
        <v>1614</v>
      </c>
      <c r="AB30" t="s">
        <v>1630</v>
      </c>
      <c r="AC30" t="s">
        <v>1113</v>
      </c>
      <c r="AD30">
        <v>46232</v>
      </c>
      <c r="AE30" t="s">
        <v>37</v>
      </c>
      <c r="AF30" t="s">
        <v>37</v>
      </c>
      <c r="AG30" t="s">
        <v>37</v>
      </c>
      <c r="AH30" t="s">
        <v>36</v>
      </c>
      <c r="AI30" t="s">
        <v>37</v>
      </c>
      <c r="AJ30" t="s">
        <v>36</v>
      </c>
      <c r="AK30" t="s">
        <v>37</v>
      </c>
      <c r="AL30" t="s">
        <v>36</v>
      </c>
      <c r="AM30" t="s">
        <v>36</v>
      </c>
      <c r="AN30" s="1" t="s">
        <v>237</v>
      </c>
    </row>
    <row r="31" spans="1:40" ht="16" x14ac:dyDescent="0.2">
      <c r="A31" t="s">
        <v>239</v>
      </c>
      <c r="B31" t="s">
        <v>1657</v>
      </c>
      <c r="C31" t="s">
        <v>1608</v>
      </c>
      <c r="D31" t="s">
        <v>1609</v>
      </c>
      <c r="E31" t="s">
        <v>240</v>
      </c>
      <c r="F31" t="s">
        <v>260</v>
      </c>
      <c r="G31" t="s">
        <v>1610</v>
      </c>
      <c r="H31" t="s">
        <v>1611</v>
      </c>
      <c r="I31" t="s">
        <v>1612</v>
      </c>
      <c r="J31" t="s">
        <v>1623</v>
      </c>
      <c r="K31" t="s">
        <v>81</v>
      </c>
      <c r="L31" t="s">
        <v>36</v>
      </c>
      <c r="M31" t="s">
        <v>36</v>
      </c>
      <c r="N31" t="s">
        <v>36</v>
      </c>
      <c r="O31" t="s">
        <v>37</v>
      </c>
      <c r="P31" t="s">
        <v>37</v>
      </c>
      <c r="Q31" t="s">
        <v>1216</v>
      </c>
      <c r="R31" t="s">
        <v>50</v>
      </c>
      <c r="S31" t="s">
        <v>37</v>
      </c>
      <c r="T31" t="s">
        <v>37</v>
      </c>
      <c r="U31" t="s">
        <v>248</v>
      </c>
      <c r="V31" t="s">
        <v>37</v>
      </c>
      <c r="W31" t="s">
        <v>27</v>
      </c>
      <c r="X31" t="s">
        <v>55</v>
      </c>
      <c r="Y31" t="s">
        <v>39</v>
      </c>
      <c r="Z31" t="s">
        <v>249</v>
      </c>
      <c r="AA31" t="s">
        <v>1614</v>
      </c>
      <c r="AB31" t="s">
        <v>53</v>
      </c>
      <c r="AC31" t="s">
        <v>1113</v>
      </c>
      <c r="AD31">
        <v>46232</v>
      </c>
      <c r="AE31" t="s">
        <v>37</v>
      </c>
      <c r="AF31" t="s">
        <v>37</v>
      </c>
      <c r="AG31" t="s">
        <v>37</v>
      </c>
      <c r="AH31" t="s">
        <v>36</v>
      </c>
      <c r="AI31" t="s">
        <v>37</v>
      </c>
      <c r="AJ31" t="s">
        <v>36</v>
      </c>
      <c r="AK31" t="s">
        <v>37</v>
      </c>
      <c r="AL31" t="s">
        <v>37</v>
      </c>
      <c r="AM31" t="s">
        <v>36</v>
      </c>
      <c r="AN31" s="1" t="s">
        <v>247</v>
      </c>
    </row>
    <row r="32" spans="1:40" ht="16" x14ac:dyDescent="0.2">
      <c r="A32" t="s">
        <v>250</v>
      </c>
      <c r="B32" t="s">
        <v>1658</v>
      </c>
      <c r="C32" t="s">
        <v>1608</v>
      </c>
      <c r="D32" t="s">
        <v>1609</v>
      </c>
      <c r="E32" t="s">
        <v>251</v>
      </c>
      <c r="F32" t="s">
        <v>260</v>
      </c>
      <c r="G32" t="s">
        <v>1610</v>
      </c>
      <c r="H32" t="s">
        <v>1611</v>
      </c>
      <c r="I32" t="s">
        <v>1612</v>
      </c>
      <c r="J32" t="s">
        <v>1613</v>
      </c>
      <c r="K32" t="s">
        <v>253</v>
      </c>
      <c r="L32" t="s">
        <v>36</v>
      </c>
      <c r="M32" t="s">
        <v>36</v>
      </c>
      <c r="N32" t="s">
        <v>36</v>
      </c>
      <c r="O32" t="s">
        <v>37</v>
      </c>
      <c r="P32" t="s">
        <v>36</v>
      </c>
      <c r="Q32" t="s">
        <v>907</v>
      </c>
      <c r="R32" t="s">
        <v>50</v>
      </c>
      <c r="S32" t="s">
        <v>36</v>
      </c>
      <c r="T32" t="s">
        <v>37</v>
      </c>
      <c r="U32" t="s">
        <v>260</v>
      </c>
      <c r="V32" t="s">
        <v>37</v>
      </c>
      <c r="W32" t="s">
        <v>72</v>
      </c>
      <c r="X32" t="s">
        <v>55</v>
      </c>
      <c r="Y32" t="s">
        <v>39</v>
      </c>
      <c r="Z32" t="s">
        <v>249</v>
      </c>
      <c r="AA32" t="s">
        <v>1614</v>
      </c>
      <c r="AB32" t="s">
        <v>53</v>
      </c>
      <c r="AC32" t="s">
        <v>1113</v>
      </c>
      <c r="AD32">
        <v>46232</v>
      </c>
      <c r="AE32" t="s">
        <v>37</v>
      </c>
      <c r="AF32" t="s">
        <v>37</v>
      </c>
      <c r="AG32" t="s">
        <v>37</v>
      </c>
      <c r="AH32" t="s">
        <v>37</v>
      </c>
      <c r="AI32" t="s">
        <v>37</v>
      </c>
      <c r="AJ32" t="s">
        <v>36</v>
      </c>
      <c r="AK32" t="s">
        <v>36</v>
      </c>
      <c r="AL32" t="s">
        <v>37</v>
      </c>
      <c r="AM32" t="s">
        <v>36</v>
      </c>
      <c r="AN32" s="1" t="s">
        <v>259</v>
      </c>
    </row>
    <row r="33" spans="1:40" ht="32" x14ac:dyDescent="0.2">
      <c r="A33" t="s">
        <v>261</v>
      </c>
      <c r="B33" t="s">
        <v>1659</v>
      </c>
      <c r="C33" t="s">
        <v>1608</v>
      </c>
      <c r="D33" t="s">
        <v>1609</v>
      </c>
      <c r="E33" t="s">
        <v>262</v>
      </c>
      <c r="F33" t="s">
        <v>260</v>
      </c>
      <c r="G33" t="s">
        <v>1610</v>
      </c>
      <c r="H33" t="s">
        <v>1611</v>
      </c>
      <c r="I33" t="s">
        <v>1612</v>
      </c>
      <c r="J33" t="s">
        <v>1613</v>
      </c>
      <c r="K33" t="s">
        <v>71</v>
      </c>
      <c r="L33" t="s">
        <v>36</v>
      </c>
      <c r="M33" t="s">
        <v>36</v>
      </c>
      <c r="N33" t="s">
        <v>36</v>
      </c>
      <c r="O33" t="s">
        <v>37</v>
      </c>
      <c r="P33" t="s">
        <v>36</v>
      </c>
      <c r="Q33" t="s">
        <v>907</v>
      </c>
      <c r="R33" t="s">
        <v>103</v>
      </c>
      <c r="S33" t="s">
        <v>36</v>
      </c>
      <c r="T33" t="s">
        <v>37</v>
      </c>
      <c r="U33" t="s">
        <v>260</v>
      </c>
      <c r="V33" t="s">
        <v>37</v>
      </c>
      <c r="W33" t="s">
        <v>72</v>
      </c>
      <c r="X33" t="s">
        <v>55</v>
      </c>
      <c r="Y33" t="s">
        <v>39</v>
      </c>
      <c r="Z33" t="s">
        <v>249</v>
      </c>
      <c r="AA33" t="s">
        <v>1614</v>
      </c>
      <c r="AB33" t="s">
        <v>53</v>
      </c>
      <c r="AC33" t="s">
        <v>1113</v>
      </c>
      <c r="AD33">
        <v>46232</v>
      </c>
      <c r="AE33" t="s">
        <v>37</v>
      </c>
      <c r="AF33" t="s">
        <v>37</v>
      </c>
      <c r="AG33" t="s">
        <v>37</v>
      </c>
      <c r="AH33" t="s">
        <v>37</v>
      </c>
      <c r="AI33" t="s">
        <v>37</v>
      </c>
      <c r="AJ33" t="s">
        <v>36</v>
      </c>
      <c r="AK33" t="s">
        <v>36</v>
      </c>
      <c r="AL33" t="s">
        <v>36</v>
      </c>
      <c r="AM33" t="s">
        <v>36</v>
      </c>
      <c r="AN33" s="1" t="s">
        <v>268</v>
      </c>
    </row>
    <row r="34" spans="1:40" ht="16" x14ac:dyDescent="0.2">
      <c r="A34" t="s">
        <v>269</v>
      </c>
      <c r="B34" t="s">
        <v>1660</v>
      </c>
      <c r="C34" t="s">
        <v>1608</v>
      </c>
      <c r="D34" t="s">
        <v>1609</v>
      </c>
      <c r="E34" t="s">
        <v>270</v>
      </c>
      <c r="F34" t="s">
        <v>260</v>
      </c>
      <c r="G34" t="s">
        <v>1610</v>
      </c>
      <c r="H34" t="s">
        <v>1611</v>
      </c>
      <c r="I34" t="s">
        <v>1612</v>
      </c>
      <c r="J34" t="s">
        <v>1623</v>
      </c>
      <c r="K34" t="s">
        <v>272</v>
      </c>
      <c r="L34" t="s">
        <v>36</v>
      </c>
      <c r="M34" t="s">
        <v>36</v>
      </c>
      <c r="N34" t="s">
        <v>36</v>
      </c>
      <c r="O34" t="s">
        <v>37</v>
      </c>
      <c r="P34" t="s">
        <v>36</v>
      </c>
      <c r="Q34" t="s">
        <v>907</v>
      </c>
      <c r="R34" t="s">
        <v>33</v>
      </c>
      <c r="S34" t="s">
        <v>36</v>
      </c>
      <c r="T34" t="s">
        <v>37</v>
      </c>
      <c r="U34" t="s">
        <v>279</v>
      </c>
      <c r="V34" t="s">
        <v>40</v>
      </c>
      <c r="W34" t="s">
        <v>27</v>
      </c>
      <c r="X34" t="s">
        <v>55</v>
      </c>
      <c r="Y34" t="s">
        <v>39</v>
      </c>
      <c r="Z34" t="s">
        <v>249</v>
      </c>
      <c r="AA34" t="s">
        <v>1614</v>
      </c>
      <c r="AB34" t="s">
        <v>53</v>
      </c>
      <c r="AC34" t="s">
        <v>1113</v>
      </c>
      <c r="AD34">
        <v>46232</v>
      </c>
      <c r="AE34" t="s">
        <v>37</v>
      </c>
      <c r="AF34" t="s">
        <v>37</v>
      </c>
      <c r="AG34" t="s">
        <v>37</v>
      </c>
      <c r="AH34" t="s">
        <v>37</v>
      </c>
      <c r="AI34" t="s">
        <v>37</v>
      </c>
      <c r="AJ34" t="s">
        <v>36</v>
      </c>
      <c r="AK34" t="s">
        <v>37</v>
      </c>
      <c r="AL34" t="s">
        <v>36</v>
      </c>
      <c r="AM34" t="s">
        <v>36</v>
      </c>
      <c r="AN34" s="1" t="s">
        <v>278</v>
      </c>
    </row>
    <row r="35" spans="1:40" ht="32" x14ac:dyDescent="0.2">
      <c r="A35" t="s">
        <v>280</v>
      </c>
      <c r="B35" t="s">
        <v>1661</v>
      </c>
      <c r="C35" t="s">
        <v>1608</v>
      </c>
      <c r="D35" t="s">
        <v>1609</v>
      </c>
      <c r="E35" t="s">
        <v>128</v>
      </c>
      <c r="F35" t="s">
        <v>1639</v>
      </c>
      <c r="G35" t="s">
        <v>1610</v>
      </c>
      <c r="H35" t="s">
        <v>1611</v>
      </c>
      <c r="I35" t="s">
        <v>1612</v>
      </c>
      <c r="J35" t="s">
        <v>1623</v>
      </c>
      <c r="K35" t="s">
        <v>282</v>
      </c>
      <c r="L35" t="s">
        <v>36</v>
      </c>
      <c r="M35" t="s">
        <v>36</v>
      </c>
      <c r="N35" t="s">
        <v>36</v>
      </c>
      <c r="O35" t="s">
        <v>37</v>
      </c>
      <c r="P35" t="s">
        <v>37</v>
      </c>
      <c r="Q35" t="s">
        <v>1216</v>
      </c>
      <c r="R35" t="s">
        <v>50</v>
      </c>
      <c r="S35" t="s">
        <v>36</v>
      </c>
      <c r="T35" t="s">
        <v>37</v>
      </c>
      <c r="U35" t="s">
        <v>288</v>
      </c>
      <c r="V35" t="s">
        <v>40</v>
      </c>
      <c r="W35" t="s">
        <v>27</v>
      </c>
      <c r="X35" t="s">
        <v>55</v>
      </c>
      <c r="Y35" t="s">
        <v>39</v>
      </c>
      <c r="Z35" t="s">
        <v>249</v>
      </c>
      <c r="AA35" t="s">
        <v>1614</v>
      </c>
      <c r="AB35" t="s">
        <v>53</v>
      </c>
      <c r="AC35" t="s">
        <v>1113</v>
      </c>
      <c r="AD35">
        <v>46232</v>
      </c>
      <c r="AE35" t="s">
        <v>37</v>
      </c>
      <c r="AF35" t="s">
        <v>37</v>
      </c>
      <c r="AG35" t="s">
        <v>37</v>
      </c>
      <c r="AH35" t="s">
        <v>36</v>
      </c>
      <c r="AI35" t="s">
        <v>37</v>
      </c>
      <c r="AJ35" t="s">
        <v>36</v>
      </c>
      <c r="AK35" t="s">
        <v>37</v>
      </c>
      <c r="AL35" t="s">
        <v>37</v>
      </c>
      <c r="AM35" t="s">
        <v>36</v>
      </c>
      <c r="AN35" s="1" t="s">
        <v>287</v>
      </c>
    </row>
    <row r="36" spans="1:40" ht="32" x14ac:dyDescent="0.2">
      <c r="A36" t="s">
        <v>289</v>
      </c>
      <c r="B36" t="s">
        <v>1662</v>
      </c>
      <c r="C36" t="s">
        <v>1608</v>
      </c>
      <c r="D36" t="s">
        <v>1609</v>
      </c>
      <c r="E36" t="s">
        <v>290</v>
      </c>
      <c r="F36" t="s">
        <v>260</v>
      </c>
      <c r="G36" t="s">
        <v>1610</v>
      </c>
      <c r="H36" t="s">
        <v>1611</v>
      </c>
      <c r="I36" t="s">
        <v>1612</v>
      </c>
      <c r="J36" t="s">
        <v>1623</v>
      </c>
      <c r="K36" t="s">
        <v>292</v>
      </c>
      <c r="L36" t="s">
        <v>36</v>
      </c>
      <c r="M36" t="s">
        <v>36</v>
      </c>
      <c r="N36" t="s">
        <v>36</v>
      </c>
      <c r="O36" t="s">
        <v>37</v>
      </c>
      <c r="P36" t="s">
        <v>37</v>
      </c>
      <c r="Q36" t="s">
        <v>1216</v>
      </c>
      <c r="R36" t="s">
        <v>50</v>
      </c>
      <c r="S36" t="s">
        <v>36</v>
      </c>
      <c r="T36" t="s">
        <v>37</v>
      </c>
      <c r="U36" t="s">
        <v>248</v>
      </c>
      <c r="V36" t="s">
        <v>37</v>
      </c>
      <c r="W36" t="s">
        <v>27</v>
      </c>
      <c r="X36" t="s">
        <v>55</v>
      </c>
      <c r="Y36" t="s">
        <v>39</v>
      </c>
      <c r="Z36" t="s">
        <v>249</v>
      </c>
      <c r="AA36" t="s">
        <v>1614</v>
      </c>
      <c r="AB36" t="s">
        <v>53</v>
      </c>
      <c r="AC36" t="s">
        <v>1113</v>
      </c>
      <c r="AD36">
        <v>46232</v>
      </c>
      <c r="AE36" t="s">
        <v>37</v>
      </c>
      <c r="AF36" t="s">
        <v>37</v>
      </c>
      <c r="AG36" t="s">
        <v>37</v>
      </c>
      <c r="AH36" t="s">
        <v>36</v>
      </c>
      <c r="AI36" t="s">
        <v>37</v>
      </c>
      <c r="AJ36" t="s">
        <v>36</v>
      </c>
      <c r="AK36" t="s">
        <v>37</v>
      </c>
      <c r="AL36" t="s">
        <v>37</v>
      </c>
      <c r="AM36" t="s">
        <v>36</v>
      </c>
      <c r="AN36" s="1" t="s">
        <v>298</v>
      </c>
    </row>
    <row r="37" spans="1:40" ht="32" x14ac:dyDescent="0.2">
      <c r="A37" t="s">
        <v>299</v>
      </c>
      <c r="B37" t="s">
        <v>1663</v>
      </c>
      <c r="C37" t="s">
        <v>1608</v>
      </c>
      <c r="D37" t="s">
        <v>1609</v>
      </c>
      <c r="E37" t="s">
        <v>251</v>
      </c>
      <c r="F37" t="s">
        <v>260</v>
      </c>
      <c r="G37" t="s">
        <v>1610</v>
      </c>
      <c r="H37" t="s">
        <v>1611</v>
      </c>
      <c r="I37" t="s">
        <v>1612</v>
      </c>
      <c r="J37" t="s">
        <v>1623</v>
      </c>
      <c r="K37" t="s">
        <v>81</v>
      </c>
      <c r="L37" t="s">
        <v>36</v>
      </c>
      <c r="M37" t="s">
        <v>36</v>
      </c>
      <c r="N37" t="s">
        <v>36</v>
      </c>
      <c r="O37" t="s">
        <v>37</v>
      </c>
      <c r="P37" t="s">
        <v>37</v>
      </c>
      <c r="Q37" t="s">
        <v>1216</v>
      </c>
      <c r="R37" t="s">
        <v>103</v>
      </c>
      <c r="S37" t="s">
        <v>36</v>
      </c>
      <c r="T37" t="s">
        <v>37</v>
      </c>
      <c r="U37" t="s">
        <v>248</v>
      </c>
      <c r="V37" t="s">
        <v>37</v>
      </c>
      <c r="W37" t="s">
        <v>82</v>
      </c>
      <c r="X37" t="s">
        <v>40</v>
      </c>
      <c r="Y37" t="s">
        <v>39</v>
      </c>
      <c r="Z37" t="s">
        <v>249</v>
      </c>
      <c r="AA37" t="s">
        <v>1614</v>
      </c>
      <c r="AB37" t="s">
        <v>53</v>
      </c>
      <c r="AC37" t="s">
        <v>1113</v>
      </c>
      <c r="AD37">
        <v>46232</v>
      </c>
      <c r="AE37" t="s">
        <v>36</v>
      </c>
      <c r="AF37" t="s">
        <v>37</v>
      </c>
      <c r="AG37" t="s">
        <v>1113</v>
      </c>
      <c r="AH37" t="s">
        <v>1113</v>
      </c>
      <c r="AI37" t="s">
        <v>37</v>
      </c>
      <c r="AJ37" t="s">
        <v>36</v>
      </c>
      <c r="AK37" t="s">
        <v>37</v>
      </c>
      <c r="AL37" t="s">
        <v>36</v>
      </c>
      <c r="AM37" t="s">
        <v>36</v>
      </c>
      <c r="AN37" s="1" t="s">
        <v>305</v>
      </c>
    </row>
    <row r="38" spans="1:40" ht="32" x14ac:dyDescent="0.2">
      <c r="A38" t="s">
        <v>306</v>
      </c>
      <c r="B38" t="s">
        <v>1664</v>
      </c>
      <c r="C38" t="s">
        <v>1608</v>
      </c>
      <c r="D38" t="s">
        <v>1609</v>
      </c>
      <c r="E38" t="s">
        <v>262</v>
      </c>
      <c r="F38" t="s">
        <v>260</v>
      </c>
      <c r="G38" t="s">
        <v>1610</v>
      </c>
      <c r="H38" t="s">
        <v>1611</v>
      </c>
      <c r="I38" t="s">
        <v>1612</v>
      </c>
      <c r="J38" t="s">
        <v>1623</v>
      </c>
      <c r="K38" t="s">
        <v>81</v>
      </c>
      <c r="L38" t="s">
        <v>36</v>
      </c>
      <c r="M38" t="s">
        <v>36</v>
      </c>
      <c r="N38" t="s">
        <v>36</v>
      </c>
      <c r="O38" t="s">
        <v>37</v>
      </c>
      <c r="P38" t="s">
        <v>37</v>
      </c>
      <c r="Q38" t="s">
        <v>1216</v>
      </c>
      <c r="R38" t="s">
        <v>50</v>
      </c>
      <c r="S38" t="s">
        <v>37</v>
      </c>
      <c r="T38" t="s">
        <v>37</v>
      </c>
      <c r="U38" t="s">
        <v>248</v>
      </c>
      <c r="V38" t="s">
        <v>40</v>
      </c>
      <c r="W38" t="s">
        <v>82</v>
      </c>
      <c r="X38" t="s">
        <v>55</v>
      </c>
      <c r="Y38" t="s">
        <v>39</v>
      </c>
      <c r="Z38" t="s">
        <v>249</v>
      </c>
      <c r="AA38" t="s">
        <v>1614</v>
      </c>
      <c r="AB38" t="s">
        <v>53</v>
      </c>
      <c r="AC38" t="s">
        <v>1113</v>
      </c>
      <c r="AD38">
        <v>46232</v>
      </c>
      <c r="AE38" t="s">
        <v>37</v>
      </c>
      <c r="AF38" t="s">
        <v>37</v>
      </c>
      <c r="AG38" t="s">
        <v>37</v>
      </c>
      <c r="AH38" t="s">
        <v>36</v>
      </c>
      <c r="AI38" t="s">
        <v>37</v>
      </c>
      <c r="AJ38" t="s">
        <v>36</v>
      </c>
      <c r="AK38" t="s">
        <v>37</v>
      </c>
      <c r="AL38" t="s">
        <v>37</v>
      </c>
      <c r="AM38" t="s">
        <v>36</v>
      </c>
      <c r="AN38" s="1" t="s">
        <v>312</v>
      </c>
    </row>
    <row r="39" spans="1:40" ht="16" x14ac:dyDescent="0.2">
      <c r="A39" t="s">
        <v>313</v>
      </c>
      <c r="B39" t="s">
        <v>1665</v>
      </c>
      <c r="C39" t="s">
        <v>1608</v>
      </c>
      <c r="D39" t="s">
        <v>1609</v>
      </c>
      <c r="E39" t="s">
        <v>314</v>
      </c>
      <c r="F39" t="s">
        <v>260</v>
      </c>
      <c r="G39" t="s">
        <v>1610</v>
      </c>
      <c r="H39" t="s">
        <v>1611</v>
      </c>
      <c r="I39" t="s">
        <v>1612</v>
      </c>
      <c r="J39" t="s">
        <v>1666</v>
      </c>
      <c r="K39" t="s">
        <v>316</v>
      </c>
      <c r="L39" t="s">
        <v>36</v>
      </c>
      <c r="M39" t="s">
        <v>36</v>
      </c>
      <c r="N39" t="s">
        <v>36</v>
      </c>
      <c r="O39" t="s">
        <v>37</v>
      </c>
      <c r="P39" t="s">
        <v>37</v>
      </c>
      <c r="Q39" t="s">
        <v>1216</v>
      </c>
      <c r="R39" t="s">
        <v>103</v>
      </c>
      <c r="S39" t="s">
        <v>37</v>
      </c>
      <c r="T39" t="s">
        <v>37</v>
      </c>
      <c r="U39" t="s">
        <v>248</v>
      </c>
      <c r="V39" t="s">
        <v>36</v>
      </c>
      <c r="W39" t="s">
        <v>82</v>
      </c>
      <c r="X39" t="s">
        <v>40</v>
      </c>
      <c r="Y39" t="s">
        <v>126</v>
      </c>
      <c r="Z39" t="s">
        <v>249</v>
      </c>
      <c r="AA39" t="s">
        <v>1637</v>
      </c>
      <c r="AB39" t="s">
        <v>53</v>
      </c>
      <c r="AC39" t="s">
        <v>1113</v>
      </c>
      <c r="AD39">
        <v>46232</v>
      </c>
      <c r="AE39" t="s">
        <v>36</v>
      </c>
      <c r="AF39" t="s">
        <v>36</v>
      </c>
      <c r="AG39" t="s">
        <v>1113</v>
      </c>
      <c r="AH39" t="s">
        <v>1113</v>
      </c>
      <c r="AI39" t="s">
        <v>37</v>
      </c>
      <c r="AJ39" t="s">
        <v>36</v>
      </c>
      <c r="AK39" t="s">
        <v>37</v>
      </c>
      <c r="AL39" t="s">
        <v>36</v>
      </c>
      <c r="AM39" t="s">
        <v>36</v>
      </c>
      <c r="AN39" s="1" t="s">
        <v>320</v>
      </c>
    </row>
    <row r="40" spans="1:40" ht="16" x14ac:dyDescent="0.2">
      <c r="A40" t="s">
        <v>321</v>
      </c>
      <c r="B40" t="s">
        <v>1667</v>
      </c>
      <c r="C40" t="s">
        <v>1608</v>
      </c>
      <c r="D40" t="s">
        <v>1609</v>
      </c>
      <c r="E40" t="s">
        <v>322</v>
      </c>
      <c r="F40" t="s">
        <v>1626</v>
      </c>
      <c r="G40" t="s">
        <v>1610</v>
      </c>
      <c r="H40" t="s">
        <v>1611</v>
      </c>
      <c r="I40" t="s">
        <v>1612</v>
      </c>
      <c r="J40" t="s">
        <v>1623</v>
      </c>
      <c r="K40" t="s">
        <v>81</v>
      </c>
      <c r="L40" t="s">
        <v>36</v>
      </c>
      <c r="M40" t="s">
        <v>36</v>
      </c>
      <c r="N40" t="s">
        <v>36</v>
      </c>
      <c r="O40" t="s">
        <v>36</v>
      </c>
      <c r="P40" t="s">
        <v>37</v>
      </c>
      <c r="Q40" t="s">
        <v>1216</v>
      </c>
      <c r="R40" t="s">
        <v>33</v>
      </c>
      <c r="S40" t="s">
        <v>36</v>
      </c>
      <c r="T40" t="s">
        <v>37</v>
      </c>
      <c r="U40" t="s">
        <v>327</v>
      </c>
      <c r="V40" t="s">
        <v>36</v>
      </c>
      <c r="W40" t="s">
        <v>27</v>
      </c>
      <c r="X40" t="s">
        <v>40</v>
      </c>
      <c r="Y40" t="s">
        <v>328</v>
      </c>
      <c r="Z40" t="s">
        <v>249</v>
      </c>
      <c r="AA40" t="s">
        <v>1668</v>
      </c>
      <c r="AB40" t="s">
        <v>53</v>
      </c>
      <c r="AC40" t="s">
        <v>1113</v>
      </c>
      <c r="AD40">
        <v>46232</v>
      </c>
      <c r="AE40" t="s">
        <v>36</v>
      </c>
      <c r="AF40" t="s">
        <v>36</v>
      </c>
      <c r="AG40" t="s">
        <v>1113</v>
      </c>
      <c r="AH40" t="s">
        <v>1113</v>
      </c>
      <c r="AI40" t="s">
        <v>36</v>
      </c>
      <c r="AJ40" t="s">
        <v>36</v>
      </c>
      <c r="AK40" t="s">
        <v>37</v>
      </c>
      <c r="AL40" t="s">
        <v>36</v>
      </c>
      <c r="AM40" t="s">
        <v>36</v>
      </c>
      <c r="AN40" s="1" t="s">
        <v>326</v>
      </c>
    </row>
    <row r="41" spans="1:40" ht="16" x14ac:dyDescent="0.2">
      <c r="A41" t="s">
        <v>329</v>
      </c>
      <c r="B41" t="s">
        <v>1669</v>
      </c>
      <c r="C41" t="s">
        <v>1608</v>
      </c>
      <c r="D41" t="s">
        <v>1609</v>
      </c>
      <c r="E41" t="s">
        <v>330</v>
      </c>
      <c r="F41" t="s">
        <v>1670</v>
      </c>
      <c r="G41" t="s">
        <v>1610</v>
      </c>
      <c r="H41" t="s">
        <v>1611</v>
      </c>
      <c r="I41" t="s">
        <v>1612</v>
      </c>
      <c r="J41" t="s">
        <v>1623</v>
      </c>
      <c r="K41" t="s">
        <v>81</v>
      </c>
      <c r="L41" t="s">
        <v>36</v>
      </c>
      <c r="M41" t="s">
        <v>36</v>
      </c>
      <c r="N41" t="s">
        <v>36</v>
      </c>
      <c r="O41" t="s">
        <v>36</v>
      </c>
      <c r="P41" t="s">
        <v>37</v>
      </c>
      <c r="Q41" t="s">
        <v>1216</v>
      </c>
      <c r="R41" t="s">
        <v>103</v>
      </c>
      <c r="S41" t="s">
        <v>36</v>
      </c>
      <c r="T41" t="s">
        <v>37</v>
      </c>
      <c r="U41" t="s">
        <v>337</v>
      </c>
      <c r="V41" t="s">
        <v>36</v>
      </c>
      <c r="W41" t="s">
        <v>72</v>
      </c>
      <c r="X41" t="s">
        <v>79</v>
      </c>
      <c r="Y41" t="s">
        <v>126</v>
      </c>
      <c r="Z41" t="s">
        <v>249</v>
      </c>
      <c r="AA41" t="s">
        <v>1637</v>
      </c>
      <c r="AB41" t="s">
        <v>53</v>
      </c>
      <c r="AC41" t="s">
        <v>1113</v>
      </c>
      <c r="AD41">
        <v>46232</v>
      </c>
      <c r="AE41" t="s">
        <v>37</v>
      </c>
      <c r="AF41" t="s">
        <v>36</v>
      </c>
      <c r="AG41" t="s">
        <v>1113</v>
      </c>
      <c r="AH41" t="s">
        <v>1113</v>
      </c>
      <c r="AI41" t="s">
        <v>36</v>
      </c>
      <c r="AJ41" t="s">
        <v>37</v>
      </c>
      <c r="AK41" t="s">
        <v>36</v>
      </c>
      <c r="AL41" t="s">
        <v>36</v>
      </c>
      <c r="AM41" t="s">
        <v>36</v>
      </c>
      <c r="AN41" s="1" t="s">
        <v>336</v>
      </c>
    </row>
    <row r="42" spans="1:40" ht="32" x14ac:dyDescent="0.2">
      <c r="A42" t="s">
        <v>338</v>
      </c>
      <c r="B42" t="s">
        <v>1671</v>
      </c>
      <c r="C42" t="s">
        <v>1608</v>
      </c>
      <c r="D42" t="s">
        <v>1609</v>
      </c>
      <c r="E42" t="s">
        <v>339</v>
      </c>
      <c r="F42" t="s">
        <v>1639</v>
      </c>
      <c r="G42" t="s">
        <v>1610</v>
      </c>
      <c r="H42" t="s">
        <v>1611</v>
      </c>
      <c r="I42" t="s">
        <v>1612</v>
      </c>
      <c r="J42" t="s">
        <v>1623</v>
      </c>
      <c r="K42" t="s">
        <v>81</v>
      </c>
      <c r="L42" t="s">
        <v>36</v>
      </c>
      <c r="M42" t="s">
        <v>36</v>
      </c>
      <c r="N42" t="s">
        <v>36</v>
      </c>
      <c r="O42" t="s">
        <v>37</v>
      </c>
      <c r="P42" t="s">
        <v>37</v>
      </c>
      <c r="Q42" t="s">
        <v>1216</v>
      </c>
      <c r="R42" t="s">
        <v>50</v>
      </c>
      <c r="S42" t="s">
        <v>36</v>
      </c>
      <c r="T42" t="s">
        <v>37</v>
      </c>
      <c r="U42" t="s">
        <v>248</v>
      </c>
      <c r="V42" t="s">
        <v>37</v>
      </c>
      <c r="W42" t="s">
        <v>82</v>
      </c>
      <c r="X42" t="s">
        <v>55</v>
      </c>
      <c r="Y42" t="s">
        <v>126</v>
      </c>
      <c r="Z42" t="s">
        <v>249</v>
      </c>
      <c r="AA42" t="s">
        <v>1637</v>
      </c>
      <c r="AB42" t="s">
        <v>53</v>
      </c>
      <c r="AC42" t="s">
        <v>1113</v>
      </c>
      <c r="AD42">
        <v>46232</v>
      </c>
      <c r="AE42" t="s">
        <v>37</v>
      </c>
      <c r="AF42" t="s">
        <v>36</v>
      </c>
      <c r="AG42" t="s">
        <v>1113</v>
      </c>
      <c r="AH42" t="s">
        <v>1113</v>
      </c>
      <c r="AI42" t="s">
        <v>37</v>
      </c>
      <c r="AJ42" t="s">
        <v>36</v>
      </c>
      <c r="AK42" t="s">
        <v>37</v>
      </c>
      <c r="AL42" t="s">
        <v>37</v>
      </c>
      <c r="AM42" t="s">
        <v>36</v>
      </c>
      <c r="AN42" s="1" t="s">
        <v>345</v>
      </c>
    </row>
    <row r="43" spans="1:40" ht="16" x14ac:dyDescent="0.2">
      <c r="A43" t="s">
        <v>346</v>
      </c>
      <c r="B43" t="s">
        <v>1672</v>
      </c>
      <c r="C43" t="s">
        <v>1608</v>
      </c>
      <c r="D43" t="s">
        <v>1609</v>
      </c>
      <c r="E43" t="s">
        <v>262</v>
      </c>
      <c r="F43" t="s">
        <v>260</v>
      </c>
      <c r="G43" t="s">
        <v>1610</v>
      </c>
      <c r="H43" t="s">
        <v>1611</v>
      </c>
      <c r="I43" t="s">
        <v>1612</v>
      </c>
      <c r="J43" t="s">
        <v>1613</v>
      </c>
      <c r="K43" t="s">
        <v>71</v>
      </c>
      <c r="L43" t="s">
        <v>36</v>
      </c>
      <c r="M43" t="s">
        <v>36</v>
      </c>
      <c r="N43" t="s">
        <v>36</v>
      </c>
      <c r="O43" t="s">
        <v>37</v>
      </c>
      <c r="P43" t="s">
        <v>36</v>
      </c>
      <c r="Q43" t="s">
        <v>907</v>
      </c>
      <c r="R43" t="s">
        <v>103</v>
      </c>
      <c r="S43" t="s">
        <v>36</v>
      </c>
      <c r="T43" t="s">
        <v>37</v>
      </c>
      <c r="U43" t="s">
        <v>260</v>
      </c>
      <c r="V43" t="s">
        <v>37</v>
      </c>
      <c r="W43" t="s">
        <v>72</v>
      </c>
      <c r="X43" t="s">
        <v>55</v>
      </c>
      <c r="Y43" t="s">
        <v>39</v>
      </c>
      <c r="Z43" t="s">
        <v>249</v>
      </c>
      <c r="AA43" t="s">
        <v>1614</v>
      </c>
      <c r="AB43" t="s">
        <v>53</v>
      </c>
      <c r="AC43" t="s">
        <v>1113</v>
      </c>
      <c r="AD43">
        <v>46232</v>
      </c>
      <c r="AE43" t="s">
        <v>37</v>
      </c>
      <c r="AF43" t="s">
        <v>37</v>
      </c>
      <c r="AG43" t="s">
        <v>37</v>
      </c>
      <c r="AH43" t="s">
        <v>37</v>
      </c>
      <c r="AI43" t="s">
        <v>37</v>
      </c>
      <c r="AJ43" t="s">
        <v>36</v>
      </c>
      <c r="AK43" t="s">
        <v>36</v>
      </c>
      <c r="AL43" t="s">
        <v>36</v>
      </c>
      <c r="AM43" t="s">
        <v>36</v>
      </c>
      <c r="AN43" s="1" t="s">
        <v>349</v>
      </c>
    </row>
    <row r="44" spans="1:40" ht="16" x14ac:dyDescent="0.2">
      <c r="A44" t="s">
        <v>350</v>
      </c>
      <c r="B44" t="s">
        <v>1673</v>
      </c>
      <c r="C44" t="s">
        <v>1608</v>
      </c>
      <c r="D44" t="s">
        <v>1609</v>
      </c>
      <c r="E44" t="s">
        <v>262</v>
      </c>
      <c r="F44" t="s">
        <v>260</v>
      </c>
      <c r="G44" t="s">
        <v>1610</v>
      </c>
      <c r="H44" t="s">
        <v>1611</v>
      </c>
      <c r="I44" t="s">
        <v>1612</v>
      </c>
      <c r="J44" t="s">
        <v>1613</v>
      </c>
      <c r="K44" t="s">
        <v>71</v>
      </c>
      <c r="L44" t="s">
        <v>36</v>
      </c>
      <c r="M44" t="s">
        <v>36</v>
      </c>
      <c r="N44" t="s">
        <v>36</v>
      </c>
      <c r="O44" t="s">
        <v>37</v>
      </c>
      <c r="P44" t="s">
        <v>36</v>
      </c>
      <c r="Q44" t="s">
        <v>907</v>
      </c>
      <c r="R44" t="s">
        <v>33</v>
      </c>
      <c r="S44" t="s">
        <v>36</v>
      </c>
      <c r="T44" t="s">
        <v>37</v>
      </c>
      <c r="U44" t="s">
        <v>260</v>
      </c>
      <c r="V44" t="s">
        <v>37</v>
      </c>
      <c r="W44" t="s">
        <v>72</v>
      </c>
      <c r="X44" t="s">
        <v>55</v>
      </c>
      <c r="Y44" t="s">
        <v>39</v>
      </c>
      <c r="Z44" t="s">
        <v>249</v>
      </c>
      <c r="AA44" t="s">
        <v>1614</v>
      </c>
      <c r="AB44" t="s">
        <v>53</v>
      </c>
      <c r="AC44" t="s">
        <v>1113</v>
      </c>
      <c r="AD44">
        <v>46232</v>
      </c>
      <c r="AE44" t="s">
        <v>37</v>
      </c>
      <c r="AF44" t="s">
        <v>37</v>
      </c>
      <c r="AG44" t="s">
        <v>37</v>
      </c>
      <c r="AH44" t="s">
        <v>37</v>
      </c>
      <c r="AI44" t="s">
        <v>37</v>
      </c>
      <c r="AJ44" t="s">
        <v>36</v>
      </c>
      <c r="AK44" t="s">
        <v>36</v>
      </c>
      <c r="AL44" t="s">
        <v>36</v>
      </c>
      <c r="AM44" t="s">
        <v>36</v>
      </c>
      <c r="AN44" s="1" t="s">
        <v>352</v>
      </c>
    </row>
    <row r="45" spans="1:40" ht="16" x14ac:dyDescent="0.2">
      <c r="A45" t="s">
        <v>353</v>
      </c>
      <c r="B45" t="s">
        <v>1674</v>
      </c>
      <c r="C45" t="s">
        <v>1608</v>
      </c>
      <c r="D45" t="s">
        <v>1609</v>
      </c>
      <c r="E45" t="s">
        <v>262</v>
      </c>
      <c r="F45" t="s">
        <v>260</v>
      </c>
      <c r="G45" t="s">
        <v>1610</v>
      </c>
      <c r="H45" t="s">
        <v>1611</v>
      </c>
      <c r="I45" t="s">
        <v>1612</v>
      </c>
      <c r="J45" t="s">
        <v>1613</v>
      </c>
      <c r="K45" t="s">
        <v>71</v>
      </c>
      <c r="L45" t="s">
        <v>36</v>
      </c>
      <c r="M45" t="s">
        <v>36</v>
      </c>
      <c r="N45" t="s">
        <v>36</v>
      </c>
      <c r="O45" t="s">
        <v>37</v>
      </c>
      <c r="P45" t="s">
        <v>36</v>
      </c>
      <c r="Q45" t="s">
        <v>907</v>
      </c>
      <c r="R45" t="s">
        <v>33</v>
      </c>
      <c r="S45" t="s">
        <v>36</v>
      </c>
      <c r="T45" t="s">
        <v>37</v>
      </c>
      <c r="U45" t="s">
        <v>260</v>
      </c>
      <c r="V45" t="s">
        <v>37</v>
      </c>
      <c r="W45" t="s">
        <v>72</v>
      </c>
      <c r="X45" t="s">
        <v>55</v>
      </c>
      <c r="Y45" t="s">
        <v>39</v>
      </c>
      <c r="Z45" t="s">
        <v>249</v>
      </c>
      <c r="AA45" t="s">
        <v>1614</v>
      </c>
      <c r="AB45" t="s">
        <v>53</v>
      </c>
      <c r="AC45" t="s">
        <v>1113</v>
      </c>
      <c r="AD45">
        <v>46232</v>
      </c>
      <c r="AE45" t="s">
        <v>37</v>
      </c>
      <c r="AF45" t="s">
        <v>37</v>
      </c>
      <c r="AG45" t="s">
        <v>37</v>
      </c>
      <c r="AH45" t="s">
        <v>37</v>
      </c>
      <c r="AI45" t="s">
        <v>37</v>
      </c>
      <c r="AJ45" t="s">
        <v>36</v>
      </c>
      <c r="AK45" t="s">
        <v>36</v>
      </c>
      <c r="AL45" t="s">
        <v>36</v>
      </c>
      <c r="AM45" t="s">
        <v>36</v>
      </c>
      <c r="AN45" s="1" t="s">
        <v>355</v>
      </c>
    </row>
    <row r="46" spans="1:40" ht="16" x14ac:dyDescent="0.2">
      <c r="A46" t="s">
        <v>356</v>
      </c>
      <c r="B46" t="s">
        <v>1675</v>
      </c>
      <c r="C46" t="s">
        <v>1608</v>
      </c>
      <c r="D46" t="s">
        <v>1609</v>
      </c>
      <c r="E46" t="s">
        <v>357</v>
      </c>
      <c r="F46" t="s">
        <v>1676</v>
      </c>
      <c r="G46" t="s">
        <v>1610</v>
      </c>
      <c r="H46" t="s">
        <v>1611</v>
      </c>
      <c r="I46" t="s">
        <v>1612</v>
      </c>
      <c r="J46" t="s">
        <v>1623</v>
      </c>
      <c r="K46" t="s">
        <v>81</v>
      </c>
      <c r="L46" t="s">
        <v>36</v>
      </c>
      <c r="M46" t="s">
        <v>36</v>
      </c>
      <c r="N46" t="s">
        <v>36</v>
      </c>
      <c r="O46" t="s">
        <v>36</v>
      </c>
      <c r="P46" t="s">
        <v>37</v>
      </c>
      <c r="Q46" t="s">
        <v>1216</v>
      </c>
      <c r="R46" t="s">
        <v>33</v>
      </c>
      <c r="S46" t="s">
        <v>37</v>
      </c>
      <c r="T46" t="s">
        <v>37</v>
      </c>
      <c r="U46" t="s">
        <v>363</v>
      </c>
      <c r="V46" t="s">
        <v>36</v>
      </c>
      <c r="W46" t="s">
        <v>186</v>
      </c>
      <c r="X46" t="s">
        <v>40</v>
      </c>
      <c r="Y46" t="s">
        <v>328</v>
      </c>
      <c r="Z46" t="s">
        <v>249</v>
      </c>
      <c r="AA46" t="s">
        <v>1668</v>
      </c>
      <c r="AB46" t="s">
        <v>53</v>
      </c>
      <c r="AC46" t="s">
        <v>1113</v>
      </c>
      <c r="AD46">
        <v>46232</v>
      </c>
      <c r="AE46" t="s">
        <v>36</v>
      </c>
      <c r="AF46" t="s">
        <v>36</v>
      </c>
      <c r="AG46" t="s">
        <v>1113</v>
      </c>
      <c r="AH46" t="s">
        <v>1113</v>
      </c>
      <c r="AI46" t="s">
        <v>36</v>
      </c>
      <c r="AJ46" t="s">
        <v>36</v>
      </c>
      <c r="AK46" t="s">
        <v>36</v>
      </c>
      <c r="AL46" t="s">
        <v>36</v>
      </c>
      <c r="AM46" t="s">
        <v>36</v>
      </c>
      <c r="AN46" s="1" t="s">
        <v>362</v>
      </c>
    </row>
    <row r="47" spans="1:40" ht="48" x14ac:dyDescent="0.2">
      <c r="A47" t="s">
        <v>364</v>
      </c>
      <c r="B47" t="s">
        <v>1677</v>
      </c>
      <c r="C47" t="s">
        <v>1608</v>
      </c>
      <c r="D47" t="s">
        <v>1609</v>
      </c>
      <c r="E47" t="s">
        <v>365</v>
      </c>
      <c r="F47" t="s">
        <v>1621</v>
      </c>
      <c r="G47" t="s">
        <v>1610</v>
      </c>
      <c r="H47" t="s">
        <v>1611</v>
      </c>
      <c r="I47" t="s">
        <v>1612</v>
      </c>
      <c r="J47" t="s">
        <v>1623</v>
      </c>
      <c r="K47" t="s">
        <v>81</v>
      </c>
      <c r="L47" t="s">
        <v>36</v>
      </c>
      <c r="M47" t="s">
        <v>36</v>
      </c>
      <c r="N47" t="s">
        <v>36</v>
      </c>
      <c r="O47" t="s">
        <v>36</v>
      </c>
      <c r="P47" t="s">
        <v>37</v>
      </c>
      <c r="Q47" t="s">
        <v>1216</v>
      </c>
      <c r="R47" t="s">
        <v>33</v>
      </c>
      <c r="S47" t="s">
        <v>36</v>
      </c>
      <c r="T47" t="s">
        <v>37</v>
      </c>
      <c r="U47" t="s">
        <v>337</v>
      </c>
      <c r="V47" t="s">
        <v>40</v>
      </c>
      <c r="W47" t="s">
        <v>72</v>
      </c>
      <c r="X47" t="s">
        <v>55</v>
      </c>
      <c r="Y47" t="s">
        <v>54</v>
      </c>
      <c r="Z47" t="s">
        <v>373</v>
      </c>
      <c r="AA47" t="s">
        <v>1614</v>
      </c>
      <c r="AB47" t="s">
        <v>1678</v>
      </c>
      <c r="AC47" t="s">
        <v>1113</v>
      </c>
      <c r="AD47">
        <v>46232</v>
      </c>
      <c r="AE47" t="s">
        <v>37</v>
      </c>
      <c r="AF47" t="s">
        <v>37</v>
      </c>
      <c r="AG47" t="s">
        <v>37</v>
      </c>
      <c r="AH47" t="s">
        <v>36</v>
      </c>
      <c r="AI47" t="s">
        <v>36</v>
      </c>
      <c r="AJ47" t="s">
        <v>37</v>
      </c>
      <c r="AK47" t="s">
        <v>36</v>
      </c>
      <c r="AL47" t="s">
        <v>36</v>
      </c>
      <c r="AM47" t="s">
        <v>36</v>
      </c>
      <c r="AN47" s="1" t="s">
        <v>372</v>
      </c>
    </row>
    <row r="48" spans="1:40" ht="32" x14ac:dyDescent="0.2">
      <c r="A48" t="s">
        <v>374</v>
      </c>
      <c r="B48" t="s">
        <v>1679</v>
      </c>
      <c r="C48" t="s">
        <v>1608</v>
      </c>
      <c r="D48" t="s">
        <v>1609</v>
      </c>
      <c r="E48" t="s">
        <v>375</v>
      </c>
      <c r="F48" t="s">
        <v>1629</v>
      </c>
      <c r="G48" t="s">
        <v>1610</v>
      </c>
      <c r="H48" t="s">
        <v>1611</v>
      </c>
      <c r="I48" t="s">
        <v>1612</v>
      </c>
      <c r="J48" t="s">
        <v>1623</v>
      </c>
      <c r="K48" t="s">
        <v>81</v>
      </c>
      <c r="L48" t="s">
        <v>36</v>
      </c>
      <c r="M48" t="s">
        <v>37</v>
      </c>
      <c r="N48" t="s">
        <v>36</v>
      </c>
      <c r="O48" t="s">
        <v>36</v>
      </c>
      <c r="P48" t="s">
        <v>37</v>
      </c>
      <c r="Q48" t="s">
        <v>1216</v>
      </c>
      <c r="R48" t="s">
        <v>33</v>
      </c>
      <c r="S48" t="s">
        <v>36</v>
      </c>
      <c r="T48" t="s">
        <v>37</v>
      </c>
      <c r="U48" t="s">
        <v>78</v>
      </c>
      <c r="V48" t="s">
        <v>37</v>
      </c>
      <c r="W48" t="s">
        <v>82</v>
      </c>
      <c r="X48" t="s">
        <v>79</v>
      </c>
      <c r="Y48" t="s">
        <v>54</v>
      </c>
      <c r="Z48" t="s">
        <v>373</v>
      </c>
      <c r="AA48" t="s">
        <v>1614</v>
      </c>
      <c r="AB48" t="s">
        <v>1678</v>
      </c>
      <c r="AC48" t="s">
        <v>1113</v>
      </c>
      <c r="AD48">
        <v>46232</v>
      </c>
      <c r="AE48" t="s">
        <v>37</v>
      </c>
      <c r="AF48" t="s">
        <v>37</v>
      </c>
      <c r="AG48" t="s">
        <v>37</v>
      </c>
      <c r="AH48" t="s">
        <v>36</v>
      </c>
      <c r="AI48" t="s">
        <v>37</v>
      </c>
      <c r="AJ48" t="s">
        <v>36</v>
      </c>
      <c r="AK48" t="s">
        <v>37</v>
      </c>
      <c r="AL48" t="s">
        <v>36</v>
      </c>
      <c r="AM48" t="s">
        <v>36</v>
      </c>
      <c r="AN48" s="1" t="s">
        <v>379</v>
      </c>
    </row>
    <row r="49" spans="1:40" ht="32" x14ac:dyDescent="0.2">
      <c r="A49" t="s">
        <v>380</v>
      </c>
      <c r="B49" t="s">
        <v>1680</v>
      </c>
      <c r="C49" t="s">
        <v>1608</v>
      </c>
      <c r="D49" t="s">
        <v>1609</v>
      </c>
      <c r="E49" t="s">
        <v>381</v>
      </c>
      <c r="F49" t="s">
        <v>260</v>
      </c>
      <c r="G49" t="s">
        <v>1610</v>
      </c>
      <c r="H49" t="s">
        <v>1611</v>
      </c>
      <c r="I49" t="s">
        <v>1612</v>
      </c>
      <c r="J49" t="s">
        <v>1623</v>
      </c>
      <c r="K49" t="s">
        <v>81</v>
      </c>
      <c r="L49" t="s">
        <v>36</v>
      </c>
      <c r="M49" t="s">
        <v>36</v>
      </c>
      <c r="N49" t="s">
        <v>36</v>
      </c>
      <c r="O49" t="s">
        <v>37</v>
      </c>
      <c r="P49" t="s">
        <v>37</v>
      </c>
      <c r="Q49" t="s">
        <v>1216</v>
      </c>
      <c r="R49" t="s">
        <v>33</v>
      </c>
      <c r="S49" t="s">
        <v>36</v>
      </c>
      <c r="T49" t="s">
        <v>37</v>
      </c>
      <c r="U49" t="s">
        <v>248</v>
      </c>
      <c r="V49" t="s">
        <v>37</v>
      </c>
      <c r="W49" t="s">
        <v>82</v>
      </c>
      <c r="X49" t="s">
        <v>55</v>
      </c>
      <c r="Y49" t="s">
        <v>54</v>
      </c>
      <c r="Z49" t="s">
        <v>373</v>
      </c>
      <c r="AA49" t="s">
        <v>1614</v>
      </c>
      <c r="AB49" t="s">
        <v>1678</v>
      </c>
      <c r="AC49" t="s">
        <v>1113</v>
      </c>
      <c r="AD49">
        <v>46232</v>
      </c>
      <c r="AE49" t="s">
        <v>37</v>
      </c>
      <c r="AF49" t="s">
        <v>37</v>
      </c>
      <c r="AG49" t="s">
        <v>37</v>
      </c>
      <c r="AH49" t="s">
        <v>36</v>
      </c>
      <c r="AI49" t="s">
        <v>37</v>
      </c>
      <c r="AJ49" t="s">
        <v>36</v>
      </c>
      <c r="AK49" t="s">
        <v>37</v>
      </c>
      <c r="AL49" t="s">
        <v>36</v>
      </c>
      <c r="AM49" t="s">
        <v>36</v>
      </c>
      <c r="AN49" s="1" t="s">
        <v>387</v>
      </c>
    </row>
    <row r="50" spans="1:40" ht="80" x14ac:dyDescent="0.2">
      <c r="A50" t="s">
        <v>388</v>
      </c>
      <c r="B50" t="s">
        <v>1681</v>
      </c>
      <c r="C50" t="s">
        <v>1608</v>
      </c>
      <c r="D50" t="s">
        <v>1609</v>
      </c>
      <c r="E50" t="s">
        <v>389</v>
      </c>
      <c r="F50" t="s">
        <v>260</v>
      </c>
      <c r="G50" t="s">
        <v>1682</v>
      </c>
      <c r="H50" t="s">
        <v>1611</v>
      </c>
      <c r="I50" t="s">
        <v>1612</v>
      </c>
      <c r="J50" t="s">
        <v>1623</v>
      </c>
      <c r="K50" t="s">
        <v>391</v>
      </c>
      <c r="L50" t="s">
        <v>36</v>
      </c>
      <c r="M50" t="s">
        <v>36</v>
      </c>
      <c r="N50" t="s">
        <v>36</v>
      </c>
      <c r="O50" t="s">
        <v>37</v>
      </c>
      <c r="P50" t="s">
        <v>36</v>
      </c>
      <c r="Q50" t="s">
        <v>907</v>
      </c>
      <c r="R50" t="s">
        <v>103</v>
      </c>
      <c r="S50" t="s">
        <v>36</v>
      </c>
      <c r="T50" t="s">
        <v>37</v>
      </c>
      <c r="U50" t="s">
        <v>396</v>
      </c>
      <c r="V50" t="s">
        <v>40</v>
      </c>
      <c r="W50" t="s">
        <v>72</v>
      </c>
      <c r="X50" t="s">
        <v>40</v>
      </c>
      <c r="Y50" t="s">
        <v>397</v>
      </c>
      <c r="Z50" t="s">
        <v>373</v>
      </c>
      <c r="AA50" t="s">
        <v>1668</v>
      </c>
      <c r="AB50" t="s">
        <v>1678</v>
      </c>
      <c r="AC50" t="s">
        <v>1113</v>
      </c>
      <c r="AD50">
        <v>46232</v>
      </c>
      <c r="AE50" t="s">
        <v>36</v>
      </c>
      <c r="AF50" t="s">
        <v>36</v>
      </c>
      <c r="AG50" t="s">
        <v>1113</v>
      </c>
      <c r="AH50" t="s">
        <v>1113</v>
      </c>
      <c r="AI50" t="s">
        <v>37</v>
      </c>
      <c r="AJ50" t="s">
        <v>36</v>
      </c>
      <c r="AK50" t="s">
        <v>36</v>
      </c>
      <c r="AL50" t="s">
        <v>36</v>
      </c>
      <c r="AM50" t="s">
        <v>36</v>
      </c>
      <c r="AN50" s="1" t="s">
        <v>1683</v>
      </c>
    </row>
    <row r="51" spans="1:40" ht="48" x14ac:dyDescent="0.2">
      <c r="A51" t="s">
        <v>398</v>
      </c>
      <c r="B51" t="s">
        <v>1684</v>
      </c>
      <c r="C51" t="s">
        <v>1608</v>
      </c>
      <c r="D51" t="s">
        <v>1609</v>
      </c>
      <c r="E51" t="s">
        <v>399</v>
      </c>
      <c r="F51" t="s">
        <v>1652</v>
      </c>
      <c r="G51" t="s">
        <v>1610</v>
      </c>
      <c r="H51" t="s">
        <v>1611</v>
      </c>
      <c r="I51" t="s">
        <v>1612</v>
      </c>
      <c r="J51" t="s">
        <v>1623</v>
      </c>
      <c r="K51" t="s">
        <v>81</v>
      </c>
      <c r="L51" t="s">
        <v>36</v>
      </c>
      <c r="M51" t="s">
        <v>36</v>
      </c>
      <c r="N51" t="s">
        <v>37</v>
      </c>
      <c r="O51" t="s">
        <v>36</v>
      </c>
      <c r="P51" t="s">
        <v>37</v>
      </c>
      <c r="Q51" t="s">
        <v>1216</v>
      </c>
      <c r="R51" t="s">
        <v>50</v>
      </c>
      <c r="S51" t="s">
        <v>36</v>
      </c>
      <c r="T51" t="s">
        <v>37</v>
      </c>
      <c r="U51" t="s">
        <v>406</v>
      </c>
      <c r="V51" t="s">
        <v>40</v>
      </c>
      <c r="W51" t="s">
        <v>27</v>
      </c>
      <c r="X51" t="s">
        <v>79</v>
      </c>
      <c r="Y51" t="s">
        <v>39</v>
      </c>
      <c r="Z51" t="s">
        <v>38</v>
      </c>
      <c r="AA51" t="s">
        <v>1614</v>
      </c>
      <c r="AB51" t="s">
        <v>38</v>
      </c>
      <c r="AC51" t="s">
        <v>1113</v>
      </c>
      <c r="AD51">
        <v>46232</v>
      </c>
      <c r="AE51" t="s">
        <v>37</v>
      </c>
      <c r="AF51" t="s">
        <v>37</v>
      </c>
      <c r="AG51" t="s">
        <v>37</v>
      </c>
      <c r="AH51" t="s">
        <v>36</v>
      </c>
      <c r="AI51" t="s">
        <v>37</v>
      </c>
      <c r="AJ51" t="s">
        <v>36</v>
      </c>
      <c r="AK51" t="s">
        <v>37</v>
      </c>
      <c r="AL51" t="s">
        <v>37</v>
      </c>
      <c r="AM51" t="s">
        <v>36</v>
      </c>
      <c r="AN51" s="1" t="s">
        <v>405</v>
      </c>
    </row>
    <row r="52" spans="1:40" ht="48" x14ac:dyDescent="0.2">
      <c r="A52" t="s">
        <v>407</v>
      </c>
      <c r="B52" t="s">
        <v>1685</v>
      </c>
      <c r="C52" t="s">
        <v>1608</v>
      </c>
      <c r="D52" t="s">
        <v>1609</v>
      </c>
      <c r="E52" t="s">
        <v>408</v>
      </c>
      <c r="F52" t="s">
        <v>1629</v>
      </c>
      <c r="G52" t="s">
        <v>1610</v>
      </c>
      <c r="H52" t="s">
        <v>1611</v>
      </c>
      <c r="I52" t="s">
        <v>1612</v>
      </c>
      <c r="J52" t="s">
        <v>1623</v>
      </c>
      <c r="K52" t="s">
        <v>81</v>
      </c>
      <c r="L52" t="s">
        <v>36</v>
      </c>
      <c r="M52" t="s">
        <v>37</v>
      </c>
      <c r="N52" t="s">
        <v>36</v>
      </c>
      <c r="O52" t="s">
        <v>36</v>
      </c>
      <c r="P52" t="s">
        <v>37</v>
      </c>
      <c r="Q52" t="s">
        <v>1216</v>
      </c>
      <c r="R52" t="s">
        <v>33</v>
      </c>
      <c r="S52" t="s">
        <v>36</v>
      </c>
      <c r="T52" t="s">
        <v>37</v>
      </c>
      <c r="U52" t="s">
        <v>105</v>
      </c>
      <c r="V52" t="s">
        <v>37</v>
      </c>
      <c r="W52" t="s">
        <v>27</v>
      </c>
      <c r="X52" t="s">
        <v>55</v>
      </c>
      <c r="Y52" t="s">
        <v>39</v>
      </c>
      <c r="Z52" t="s">
        <v>38</v>
      </c>
      <c r="AA52" t="s">
        <v>1614</v>
      </c>
      <c r="AB52" t="s">
        <v>1630</v>
      </c>
      <c r="AC52" t="s">
        <v>1113</v>
      </c>
      <c r="AD52">
        <v>46232</v>
      </c>
      <c r="AE52" t="s">
        <v>37</v>
      </c>
      <c r="AF52" t="s">
        <v>37</v>
      </c>
      <c r="AG52" t="s">
        <v>37</v>
      </c>
      <c r="AH52" t="s">
        <v>36</v>
      </c>
      <c r="AI52" t="s">
        <v>37</v>
      </c>
      <c r="AJ52" t="s">
        <v>36</v>
      </c>
      <c r="AK52" t="s">
        <v>37</v>
      </c>
      <c r="AL52" t="s">
        <v>36</v>
      </c>
      <c r="AM52" t="s">
        <v>36</v>
      </c>
      <c r="AN52" s="1" t="s">
        <v>414</v>
      </c>
    </row>
    <row r="53" spans="1:40" x14ac:dyDescent="0.2">
      <c r="A53" t="s">
        <v>420</v>
      </c>
      <c r="B53" t="s">
        <v>1686</v>
      </c>
      <c r="C53" t="s">
        <v>1687</v>
      </c>
      <c r="D53" t="s">
        <v>1688</v>
      </c>
      <c r="E53" t="s">
        <v>421</v>
      </c>
      <c r="F53" t="s">
        <v>1621</v>
      </c>
      <c r="G53" t="s">
        <v>1610</v>
      </c>
      <c r="H53" t="s">
        <v>1611</v>
      </c>
      <c r="I53" t="s">
        <v>1612</v>
      </c>
      <c r="J53" t="s">
        <v>1623</v>
      </c>
      <c r="K53" t="s">
        <v>81</v>
      </c>
      <c r="L53" t="s">
        <v>36</v>
      </c>
      <c r="M53" t="s">
        <v>37</v>
      </c>
      <c r="N53" t="s">
        <v>37</v>
      </c>
      <c r="O53" t="s">
        <v>36</v>
      </c>
      <c r="P53" t="s">
        <v>37</v>
      </c>
      <c r="Q53" t="s">
        <v>1216</v>
      </c>
      <c r="R53" t="s">
        <v>33</v>
      </c>
      <c r="S53" t="s">
        <v>36</v>
      </c>
      <c r="T53" t="s">
        <v>37</v>
      </c>
      <c r="U53" t="s">
        <v>426</v>
      </c>
      <c r="V53" t="s">
        <v>36</v>
      </c>
      <c r="W53" t="s">
        <v>72</v>
      </c>
      <c r="X53" t="s">
        <v>55</v>
      </c>
      <c r="Y53" t="s">
        <v>39</v>
      </c>
      <c r="Z53" t="s">
        <v>38</v>
      </c>
      <c r="AA53" t="s">
        <v>1614</v>
      </c>
      <c r="AB53" t="s">
        <v>38</v>
      </c>
      <c r="AC53" t="s">
        <v>186</v>
      </c>
      <c r="AD53">
        <v>46232</v>
      </c>
      <c r="AE53" t="s">
        <v>37</v>
      </c>
      <c r="AF53" t="s">
        <v>37</v>
      </c>
      <c r="AG53" t="s">
        <v>37</v>
      </c>
      <c r="AH53" t="s">
        <v>36</v>
      </c>
      <c r="AI53" t="s">
        <v>36</v>
      </c>
      <c r="AJ53" t="s">
        <v>37</v>
      </c>
      <c r="AK53" t="s">
        <v>36</v>
      </c>
      <c r="AL53" t="s">
        <v>36</v>
      </c>
      <c r="AM53" t="s">
        <v>36</v>
      </c>
    </row>
    <row r="54" spans="1:40" x14ac:dyDescent="0.2">
      <c r="A54" t="s">
        <v>427</v>
      </c>
      <c r="B54" t="s">
        <v>1689</v>
      </c>
      <c r="C54" t="s">
        <v>1687</v>
      </c>
      <c r="D54" t="s">
        <v>1688</v>
      </c>
      <c r="E54" t="s">
        <v>428</v>
      </c>
      <c r="F54" t="s">
        <v>1670</v>
      </c>
      <c r="G54" t="s">
        <v>1610</v>
      </c>
      <c r="H54" t="s">
        <v>1611</v>
      </c>
      <c r="I54" t="s">
        <v>1612</v>
      </c>
      <c r="J54" t="s">
        <v>1623</v>
      </c>
      <c r="K54" t="s">
        <v>432</v>
      </c>
      <c r="L54" t="s">
        <v>37</v>
      </c>
      <c r="M54" t="s">
        <v>37</v>
      </c>
      <c r="N54" t="s">
        <v>37</v>
      </c>
      <c r="O54" t="s">
        <v>36</v>
      </c>
      <c r="P54" t="s">
        <v>36</v>
      </c>
      <c r="Q54" t="s">
        <v>907</v>
      </c>
      <c r="R54" t="s">
        <v>103</v>
      </c>
      <c r="S54" t="s">
        <v>36</v>
      </c>
      <c r="T54" t="s">
        <v>37</v>
      </c>
      <c r="U54" t="s">
        <v>435</v>
      </c>
      <c r="V54" t="s">
        <v>36</v>
      </c>
      <c r="W54" t="s">
        <v>72</v>
      </c>
      <c r="X54" t="s">
        <v>55</v>
      </c>
      <c r="Y54" t="s">
        <v>39</v>
      </c>
      <c r="Z54" t="s">
        <v>38</v>
      </c>
      <c r="AA54" t="s">
        <v>1614</v>
      </c>
      <c r="AB54" t="s">
        <v>38</v>
      </c>
      <c r="AC54" t="s">
        <v>186</v>
      </c>
      <c r="AD54">
        <v>46232</v>
      </c>
      <c r="AE54" t="s">
        <v>37</v>
      </c>
      <c r="AF54" t="s">
        <v>37</v>
      </c>
      <c r="AG54" t="s">
        <v>36</v>
      </c>
      <c r="AH54" t="s">
        <v>37</v>
      </c>
      <c r="AI54" t="s">
        <v>36</v>
      </c>
      <c r="AJ54" t="s">
        <v>37</v>
      </c>
      <c r="AK54" t="s">
        <v>36</v>
      </c>
      <c r="AL54" t="s">
        <v>36</v>
      </c>
      <c r="AM54" t="s">
        <v>36</v>
      </c>
    </row>
    <row r="55" spans="1:40" x14ac:dyDescent="0.2">
      <c r="A55" t="s">
        <v>436</v>
      </c>
      <c r="B55" t="s">
        <v>1690</v>
      </c>
      <c r="C55" t="s">
        <v>1687</v>
      </c>
      <c r="D55" t="s">
        <v>1688</v>
      </c>
      <c r="E55" t="s">
        <v>437</v>
      </c>
      <c r="F55" t="s">
        <v>1629</v>
      </c>
      <c r="G55" t="s">
        <v>1610</v>
      </c>
      <c r="H55" t="s">
        <v>1611</v>
      </c>
      <c r="I55" t="s">
        <v>1612</v>
      </c>
      <c r="J55" t="s">
        <v>1623</v>
      </c>
      <c r="K55" t="s">
        <v>440</v>
      </c>
      <c r="L55" t="s">
        <v>36</v>
      </c>
      <c r="M55" t="s">
        <v>37</v>
      </c>
      <c r="N55" t="s">
        <v>36</v>
      </c>
      <c r="O55" t="s">
        <v>36</v>
      </c>
      <c r="P55" t="s">
        <v>37</v>
      </c>
      <c r="Q55" t="s">
        <v>1216</v>
      </c>
      <c r="R55" t="s">
        <v>103</v>
      </c>
      <c r="S55" t="s">
        <v>36</v>
      </c>
      <c r="T55" t="s">
        <v>37</v>
      </c>
      <c r="U55" t="s">
        <v>105</v>
      </c>
      <c r="V55" t="s">
        <v>36</v>
      </c>
      <c r="W55" t="s">
        <v>72</v>
      </c>
      <c r="X55" t="s">
        <v>55</v>
      </c>
      <c r="Y55" t="s">
        <v>39</v>
      </c>
      <c r="Z55" t="s">
        <v>38</v>
      </c>
      <c r="AA55" t="s">
        <v>1614</v>
      </c>
      <c r="AB55" t="s">
        <v>1630</v>
      </c>
      <c r="AC55" t="s">
        <v>186</v>
      </c>
      <c r="AD55">
        <v>46232</v>
      </c>
      <c r="AE55" t="s">
        <v>37</v>
      </c>
      <c r="AF55" t="s">
        <v>37</v>
      </c>
      <c r="AG55" t="s">
        <v>37</v>
      </c>
      <c r="AH55" t="s">
        <v>36</v>
      </c>
      <c r="AI55" t="s">
        <v>36</v>
      </c>
      <c r="AJ55" t="s">
        <v>37</v>
      </c>
      <c r="AK55" t="s">
        <v>36</v>
      </c>
      <c r="AL55" t="s">
        <v>36</v>
      </c>
      <c r="AM55" t="s">
        <v>36</v>
      </c>
    </row>
    <row r="56" spans="1:40" ht="80" x14ac:dyDescent="0.2">
      <c r="A56" t="s">
        <v>443</v>
      </c>
      <c r="B56" t="s">
        <v>1691</v>
      </c>
      <c r="C56" t="s">
        <v>1687</v>
      </c>
      <c r="D56" t="s">
        <v>1688</v>
      </c>
      <c r="E56" t="s">
        <v>444</v>
      </c>
      <c r="F56" t="s">
        <v>1676</v>
      </c>
      <c r="G56" t="s">
        <v>1692</v>
      </c>
      <c r="H56" t="s">
        <v>1693</v>
      </c>
      <c r="I56" t="s">
        <v>1612</v>
      </c>
      <c r="J56" t="s">
        <v>1619</v>
      </c>
      <c r="K56" t="s">
        <v>448</v>
      </c>
      <c r="L56" t="s">
        <v>37</v>
      </c>
      <c r="M56" t="s">
        <v>37</v>
      </c>
      <c r="N56" t="s">
        <v>37</v>
      </c>
      <c r="O56" t="s">
        <v>37</v>
      </c>
      <c r="P56" t="s">
        <v>37</v>
      </c>
      <c r="Q56" t="s">
        <v>1636</v>
      </c>
      <c r="R56" t="s">
        <v>50</v>
      </c>
      <c r="S56" t="s">
        <v>37</v>
      </c>
      <c r="T56" t="s">
        <v>37</v>
      </c>
      <c r="U56" t="s">
        <v>452</v>
      </c>
      <c r="V56" t="s">
        <v>36</v>
      </c>
      <c r="W56" t="s">
        <v>82</v>
      </c>
      <c r="X56" t="s">
        <v>55</v>
      </c>
      <c r="Y56" t="s">
        <v>39</v>
      </c>
      <c r="Z56" t="s">
        <v>38</v>
      </c>
      <c r="AA56" t="s">
        <v>1614</v>
      </c>
      <c r="AB56" t="s">
        <v>38</v>
      </c>
      <c r="AC56" t="s">
        <v>186</v>
      </c>
      <c r="AD56">
        <v>46232</v>
      </c>
      <c r="AE56" t="s">
        <v>37</v>
      </c>
      <c r="AF56" t="s">
        <v>37</v>
      </c>
      <c r="AG56" t="s">
        <v>1113</v>
      </c>
      <c r="AH56" t="s">
        <v>1113</v>
      </c>
      <c r="AI56" t="s">
        <v>36</v>
      </c>
      <c r="AJ56" t="s">
        <v>37</v>
      </c>
      <c r="AK56" t="s">
        <v>37</v>
      </c>
      <c r="AL56" t="s">
        <v>37</v>
      </c>
      <c r="AM56" t="s">
        <v>37</v>
      </c>
      <c r="AN56" s="1" t="s">
        <v>1694</v>
      </c>
    </row>
    <row r="57" spans="1:40" ht="80" x14ac:dyDescent="0.2">
      <c r="A57" t="s">
        <v>453</v>
      </c>
      <c r="B57" t="s">
        <v>1695</v>
      </c>
      <c r="C57" t="s">
        <v>1687</v>
      </c>
      <c r="D57" t="s">
        <v>1688</v>
      </c>
      <c r="E57" t="s">
        <v>69</v>
      </c>
      <c r="F57" t="s">
        <v>1621</v>
      </c>
      <c r="G57" t="s">
        <v>1682</v>
      </c>
      <c r="H57" t="s">
        <v>1696</v>
      </c>
      <c r="I57" t="s">
        <v>1612</v>
      </c>
      <c r="J57" t="s">
        <v>1623</v>
      </c>
      <c r="K57" t="s">
        <v>457</v>
      </c>
      <c r="L57" t="s">
        <v>36</v>
      </c>
      <c r="M57" t="s">
        <v>37</v>
      </c>
      <c r="N57" t="s">
        <v>36</v>
      </c>
      <c r="O57" t="s">
        <v>36</v>
      </c>
      <c r="P57" t="s">
        <v>37</v>
      </c>
      <c r="Q57" t="s">
        <v>1216</v>
      </c>
      <c r="R57" t="s">
        <v>33</v>
      </c>
      <c r="S57" t="s">
        <v>36</v>
      </c>
      <c r="T57" t="s">
        <v>37</v>
      </c>
      <c r="U57" t="s">
        <v>461</v>
      </c>
      <c r="V57" t="s">
        <v>36</v>
      </c>
      <c r="W57" t="s">
        <v>40</v>
      </c>
      <c r="X57" t="s">
        <v>79</v>
      </c>
      <c r="Y57" t="s">
        <v>39</v>
      </c>
      <c r="Z57" t="s">
        <v>38</v>
      </c>
      <c r="AA57" t="s">
        <v>1614</v>
      </c>
      <c r="AB57" t="s">
        <v>38</v>
      </c>
      <c r="AC57" t="s">
        <v>186</v>
      </c>
      <c r="AD57">
        <v>46232</v>
      </c>
      <c r="AE57" t="s">
        <v>37</v>
      </c>
      <c r="AF57" t="s">
        <v>36</v>
      </c>
      <c r="AG57" t="s">
        <v>1113</v>
      </c>
      <c r="AH57" t="s">
        <v>1113</v>
      </c>
      <c r="AI57" t="s">
        <v>36</v>
      </c>
      <c r="AJ57" t="s">
        <v>37</v>
      </c>
      <c r="AK57" t="s">
        <v>36</v>
      </c>
      <c r="AL57" t="s">
        <v>36</v>
      </c>
      <c r="AM57" t="s">
        <v>37</v>
      </c>
      <c r="AN57" s="1" t="s">
        <v>1697</v>
      </c>
    </row>
    <row r="58" spans="1:40" ht="80" x14ac:dyDescent="0.2">
      <c r="A58" t="s">
        <v>462</v>
      </c>
      <c r="B58" t="s">
        <v>1698</v>
      </c>
      <c r="C58" t="s">
        <v>1687</v>
      </c>
      <c r="D58" t="s">
        <v>1688</v>
      </c>
      <c r="E58" t="s">
        <v>69</v>
      </c>
      <c r="F58" t="s">
        <v>1621</v>
      </c>
      <c r="G58" t="s">
        <v>1682</v>
      </c>
      <c r="H58" t="s">
        <v>1696</v>
      </c>
      <c r="I58" t="s">
        <v>1612</v>
      </c>
      <c r="J58" t="s">
        <v>1623</v>
      </c>
      <c r="K58" t="s">
        <v>466</v>
      </c>
      <c r="L58" t="s">
        <v>36</v>
      </c>
      <c r="M58" t="s">
        <v>37</v>
      </c>
      <c r="N58" t="s">
        <v>36</v>
      </c>
      <c r="O58" t="s">
        <v>36</v>
      </c>
      <c r="P58" t="s">
        <v>37</v>
      </c>
      <c r="Q58" t="s">
        <v>1216</v>
      </c>
      <c r="R58" t="s">
        <v>33</v>
      </c>
      <c r="S58" t="s">
        <v>36</v>
      </c>
      <c r="T58" t="s">
        <v>37</v>
      </c>
      <c r="U58" t="s">
        <v>461</v>
      </c>
      <c r="V58" t="s">
        <v>36</v>
      </c>
      <c r="W58" t="s">
        <v>82</v>
      </c>
      <c r="X58" t="s">
        <v>79</v>
      </c>
      <c r="Y58" t="s">
        <v>39</v>
      </c>
      <c r="Z58" t="s">
        <v>38</v>
      </c>
      <c r="AA58" t="s">
        <v>1614</v>
      </c>
      <c r="AB58" t="s">
        <v>38</v>
      </c>
      <c r="AC58" t="s">
        <v>186</v>
      </c>
      <c r="AD58">
        <v>46232</v>
      </c>
      <c r="AE58" t="s">
        <v>37</v>
      </c>
      <c r="AF58" t="s">
        <v>36</v>
      </c>
      <c r="AG58" t="s">
        <v>1113</v>
      </c>
      <c r="AH58" t="s">
        <v>1113</v>
      </c>
      <c r="AI58" t="s">
        <v>36</v>
      </c>
      <c r="AJ58" t="s">
        <v>37</v>
      </c>
      <c r="AK58" t="s">
        <v>37</v>
      </c>
      <c r="AL58" t="s">
        <v>36</v>
      </c>
      <c r="AM58" t="s">
        <v>37</v>
      </c>
      <c r="AN58" s="1" t="s">
        <v>1697</v>
      </c>
    </row>
    <row r="59" spans="1:40" ht="64" x14ac:dyDescent="0.2">
      <c r="A59" t="s">
        <v>85</v>
      </c>
      <c r="B59" t="s">
        <v>1699</v>
      </c>
      <c r="C59" t="s">
        <v>1687</v>
      </c>
      <c r="D59" t="s">
        <v>1688</v>
      </c>
      <c r="E59" t="s">
        <v>468</v>
      </c>
      <c r="F59" t="s">
        <v>1652</v>
      </c>
      <c r="G59" t="s">
        <v>1682</v>
      </c>
      <c r="H59" t="s">
        <v>1696</v>
      </c>
      <c r="I59" t="s">
        <v>1612</v>
      </c>
      <c r="J59" t="s">
        <v>1666</v>
      </c>
      <c r="K59" t="s">
        <v>471</v>
      </c>
      <c r="L59" t="s">
        <v>36</v>
      </c>
      <c r="M59" t="s">
        <v>37</v>
      </c>
      <c r="N59" t="s">
        <v>37</v>
      </c>
      <c r="O59" t="s">
        <v>36</v>
      </c>
      <c r="P59" t="s">
        <v>37</v>
      </c>
      <c r="Q59" t="s">
        <v>1216</v>
      </c>
      <c r="R59" t="s">
        <v>33</v>
      </c>
      <c r="S59" t="s">
        <v>36</v>
      </c>
      <c r="T59" t="s">
        <v>37</v>
      </c>
      <c r="U59" t="s">
        <v>91</v>
      </c>
      <c r="V59" t="s">
        <v>36</v>
      </c>
      <c r="W59" t="s">
        <v>40</v>
      </c>
      <c r="X59" t="s">
        <v>79</v>
      </c>
      <c r="Y59" t="s">
        <v>39</v>
      </c>
      <c r="Z59" t="s">
        <v>38</v>
      </c>
      <c r="AA59" t="s">
        <v>1614</v>
      </c>
      <c r="AB59" t="s">
        <v>38</v>
      </c>
      <c r="AC59" t="s">
        <v>186</v>
      </c>
      <c r="AD59">
        <v>46232</v>
      </c>
      <c r="AE59" t="s">
        <v>37</v>
      </c>
      <c r="AF59" t="s">
        <v>36</v>
      </c>
      <c r="AG59" t="s">
        <v>1113</v>
      </c>
      <c r="AH59" t="s">
        <v>1113</v>
      </c>
      <c r="AI59" t="s">
        <v>36</v>
      </c>
      <c r="AJ59" t="s">
        <v>37</v>
      </c>
      <c r="AK59" t="s">
        <v>36</v>
      </c>
      <c r="AL59" t="s">
        <v>36</v>
      </c>
      <c r="AM59" t="s">
        <v>37</v>
      </c>
      <c r="AN59" s="1" t="s">
        <v>1700</v>
      </c>
    </row>
    <row r="60" spans="1:40" x14ac:dyDescent="0.2">
      <c r="A60" t="s">
        <v>475</v>
      </c>
      <c r="B60" t="s">
        <v>1701</v>
      </c>
      <c r="C60" t="s">
        <v>1687</v>
      </c>
      <c r="D60" t="s">
        <v>1688</v>
      </c>
      <c r="E60" t="s">
        <v>476</v>
      </c>
      <c r="F60" t="s">
        <v>1652</v>
      </c>
      <c r="G60" t="s">
        <v>1610</v>
      </c>
      <c r="H60" t="s">
        <v>1611</v>
      </c>
      <c r="I60" t="s">
        <v>1612</v>
      </c>
      <c r="J60" t="s">
        <v>1623</v>
      </c>
      <c r="K60" t="s">
        <v>466</v>
      </c>
      <c r="L60" t="s">
        <v>36</v>
      </c>
      <c r="M60" t="s">
        <v>37</v>
      </c>
      <c r="N60" t="s">
        <v>37</v>
      </c>
      <c r="O60" t="s">
        <v>36</v>
      </c>
      <c r="P60" t="s">
        <v>37</v>
      </c>
      <c r="Q60" t="s">
        <v>907</v>
      </c>
      <c r="R60" t="s">
        <v>33</v>
      </c>
      <c r="S60" t="s">
        <v>36</v>
      </c>
      <c r="T60" t="s">
        <v>37</v>
      </c>
      <c r="U60" t="s">
        <v>482</v>
      </c>
      <c r="V60" t="s">
        <v>36</v>
      </c>
      <c r="W60" t="s">
        <v>82</v>
      </c>
      <c r="X60" t="s">
        <v>55</v>
      </c>
      <c r="Y60" t="s">
        <v>39</v>
      </c>
      <c r="Z60" t="s">
        <v>38</v>
      </c>
      <c r="AA60" t="s">
        <v>1614</v>
      </c>
      <c r="AB60" t="s">
        <v>38</v>
      </c>
      <c r="AC60" t="s">
        <v>186</v>
      </c>
      <c r="AD60">
        <v>46232</v>
      </c>
      <c r="AE60" t="s">
        <v>37</v>
      </c>
      <c r="AF60" t="s">
        <v>37</v>
      </c>
      <c r="AG60" t="s">
        <v>37</v>
      </c>
      <c r="AH60" t="s">
        <v>37</v>
      </c>
      <c r="AI60" t="s">
        <v>36</v>
      </c>
      <c r="AJ60" t="s">
        <v>37</v>
      </c>
      <c r="AK60" t="s">
        <v>37</v>
      </c>
      <c r="AL60" t="s">
        <v>36</v>
      </c>
      <c r="AM60" t="s">
        <v>36</v>
      </c>
    </row>
    <row r="61" spans="1:40" x14ac:dyDescent="0.2">
      <c r="A61" t="s">
        <v>483</v>
      </c>
      <c r="B61" t="s">
        <v>1702</v>
      </c>
      <c r="C61" t="s">
        <v>1687</v>
      </c>
      <c r="D61" t="s">
        <v>1688</v>
      </c>
      <c r="E61" t="s">
        <v>484</v>
      </c>
      <c r="F61" t="s">
        <v>1639</v>
      </c>
      <c r="G61" t="s">
        <v>1610</v>
      </c>
      <c r="H61" t="s">
        <v>1611</v>
      </c>
      <c r="I61" t="s">
        <v>1612</v>
      </c>
      <c r="J61" t="s">
        <v>1623</v>
      </c>
      <c r="K61" t="s">
        <v>466</v>
      </c>
      <c r="L61" t="s">
        <v>36</v>
      </c>
      <c r="M61" t="s">
        <v>37</v>
      </c>
      <c r="N61" t="s">
        <v>36</v>
      </c>
      <c r="O61" t="s">
        <v>36</v>
      </c>
      <c r="P61" t="s">
        <v>37</v>
      </c>
      <c r="Q61" t="s">
        <v>907</v>
      </c>
      <c r="R61" t="s">
        <v>33</v>
      </c>
      <c r="S61" t="s">
        <v>37</v>
      </c>
      <c r="T61" t="s">
        <v>37</v>
      </c>
      <c r="U61" t="s">
        <v>490</v>
      </c>
      <c r="V61" t="s">
        <v>36</v>
      </c>
      <c r="W61" t="s">
        <v>82</v>
      </c>
      <c r="X61" t="s">
        <v>55</v>
      </c>
      <c r="Y61" t="s">
        <v>39</v>
      </c>
      <c r="Z61" t="s">
        <v>38</v>
      </c>
      <c r="AA61" t="s">
        <v>1614</v>
      </c>
      <c r="AB61" t="s">
        <v>38</v>
      </c>
      <c r="AC61" t="s">
        <v>186</v>
      </c>
      <c r="AD61">
        <v>46232</v>
      </c>
      <c r="AE61" t="s">
        <v>37</v>
      </c>
      <c r="AF61" t="s">
        <v>37</v>
      </c>
      <c r="AG61" t="s">
        <v>37</v>
      </c>
      <c r="AH61" t="s">
        <v>37</v>
      </c>
      <c r="AI61" t="s">
        <v>36</v>
      </c>
      <c r="AJ61" t="s">
        <v>37</v>
      </c>
      <c r="AK61" t="s">
        <v>37</v>
      </c>
      <c r="AL61" t="s">
        <v>36</v>
      </c>
      <c r="AM61" t="s">
        <v>36</v>
      </c>
    </row>
    <row r="62" spans="1:40" ht="32" x14ac:dyDescent="0.2">
      <c r="A62" t="s">
        <v>491</v>
      </c>
      <c r="B62" t="s">
        <v>1703</v>
      </c>
      <c r="C62" t="s">
        <v>1687</v>
      </c>
      <c r="D62" t="s">
        <v>1688</v>
      </c>
      <c r="E62" t="s">
        <v>492</v>
      </c>
      <c r="F62" t="s">
        <v>1670</v>
      </c>
      <c r="G62" t="s">
        <v>1610</v>
      </c>
      <c r="H62" t="s">
        <v>1611</v>
      </c>
      <c r="I62" t="s">
        <v>1612</v>
      </c>
      <c r="J62" t="s">
        <v>1623</v>
      </c>
      <c r="K62" t="s">
        <v>496</v>
      </c>
      <c r="L62" t="s">
        <v>36</v>
      </c>
      <c r="M62" t="s">
        <v>37</v>
      </c>
      <c r="N62" t="s">
        <v>37</v>
      </c>
      <c r="O62" t="s">
        <v>36</v>
      </c>
      <c r="P62" t="s">
        <v>37</v>
      </c>
      <c r="Q62" t="s">
        <v>1636</v>
      </c>
      <c r="R62" t="s">
        <v>103</v>
      </c>
      <c r="S62" t="s">
        <v>36</v>
      </c>
      <c r="T62" t="s">
        <v>37</v>
      </c>
      <c r="U62" t="s">
        <v>500</v>
      </c>
      <c r="V62" t="s">
        <v>36</v>
      </c>
      <c r="W62" t="s">
        <v>72</v>
      </c>
      <c r="X62" t="s">
        <v>55</v>
      </c>
      <c r="Y62" t="s">
        <v>54</v>
      </c>
      <c r="Z62" t="s">
        <v>373</v>
      </c>
      <c r="AA62" t="s">
        <v>1614</v>
      </c>
      <c r="AB62" t="s">
        <v>1678</v>
      </c>
      <c r="AC62" t="s">
        <v>186</v>
      </c>
      <c r="AD62">
        <v>46232</v>
      </c>
      <c r="AE62" t="s">
        <v>37</v>
      </c>
      <c r="AF62" t="s">
        <v>37</v>
      </c>
      <c r="AG62" t="s">
        <v>37</v>
      </c>
      <c r="AH62" t="s">
        <v>36</v>
      </c>
      <c r="AI62" t="s">
        <v>36</v>
      </c>
      <c r="AJ62" t="s">
        <v>37</v>
      </c>
      <c r="AK62" t="s">
        <v>36</v>
      </c>
      <c r="AL62" t="s">
        <v>36</v>
      </c>
      <c r="AM62" t="s">
        <v>36</v>
      </c>
      <c r="AN62" s="1" t="s">
        <v>499</v>
      </c>
    </row>
    <row r="63" spans="1:40" ht="32" x14ac:dyDescent="0.2">
      <c r="A63" t="s">
        <v>501</v>
      </c>
      <c r="B63" t="s">
        <v>1704</v>
      </c>
      <c r="C63" t="s">
        <v>1687</v>
      </c>
      <c r="D63" t="s">
        <v>1688</v>
      </c>
      <c r="E63" t="s">
        <v>502</v>
      </c>
      <c r="F63" t="s">
        <v>1670</v>
      </c>
      <c r="G63" t="s">
        <v>1610</v>
      </c>
      <c r="H63" t="s">
        <v>1611</v>
      </c>
      <c r="I63" t="s">
        <v>1612</v>
      </c>
      <c r="J63" t="s">
        <v>1623</v>
      </c>
      <c r="K63" t="s">
        <v>506</v>
      </c>
      <c r="L63" t="s">
        <v>36</v>
      </c>
      <c r="M63" t="s">
        <v>37</v>
      </c>
      <c r="N63" t="s">
        <v>36</v>
      </c>
      <c r="O63" t="s">
        <v>36</v>
      </c>
      <c r="P63" t="s">
        <v>37</v>
      </c>
      <c r="Q63" t="s">
        <v>907</v>
      </c>
      <c r="R63" t="s">
        <v>103</v>
      </c>
      <c r="S63" t="s">
        <v>36</v>
      </c>
      <c r="T63" t="s">
        <v>37</v>
      </c>
      <c r="U63" t="s">
        <v>509</v>
      </c>
      <c r="V63" t="s">
        <v>36</v>
      </c>
      <c r="W63" t="s">
        <v>82</v>
      </c>
      <c r="X63" t="s">
        <v>40</v>
      </c>
      <c r="Y63" t="s">
        <v>126</v>
      </c>
      <c r="Z63" t="s">
        <v>38</v>
      </c>
      <c r="AA63" t="s">
        <v>1637</v>
      </c>
      <c r="AB63" t="s">
        <v>38</v>
      </c>
      <c r="AC63" t="s">
        <v>186</v>
      </c>
      <c r="AD63">
        <v>46232</v>
      </c>
      <c r="AE63" t="s">
        <v>36</v>
      </c>
      <c r="AF63" t="s">
        <v>36</v>
      </c>
      <c r="AG63" t="s">
        <v>1113</v>
      </c>
      <c r="AH63" t="s">
        <v>1113</v>
      </c>
      <c r="AI63" t="s">
        <v>36</v>
      </c>
      <c r="AJ63" t="s">
        <v>37</v>
      </c>
      <c r="AK63" t="s">
        <v>37</v>
      </c>
      <c r="AL63" t="s">
        <v>36</v>
      </c>
      <c r="AM63" t="s">
        <v>36</v>
      </c>
      <c r="AN63" s="1" t="s">
        <v>508</v>
      </c>
    </row>
    <row r="64" spans="1:40" x14ac:dyDescent="0.2">
      <c r="A64" t="s">
        <v>510</v>
      </c>
      <c r="B64" t="s">
        <v>1705</v>
      </c>
      <c r="C64" t="s">
        <v>1687</v>
      </c>
      <c r="D64" t="s">
        <v>1688</v>
      </c>
      <c r="E64" t="s">
        <v>511</v>
      </c>
      <c r="F64" t="s">
        <v>1621</v>
      </c>
      <c r="G64" t="s">
        <v>1610</v>
      </c>
      <c r="H64" t="s">
        <v>1611</v>
      </c>
      <c r="I64" t="s">
        <v>1612</v>
      </c>
      <c r="J64" t="s">
        <v>1623</v>
      </c>
      <c r="K64" t="s">
        <v>466</v>
      </c>
      <c r="L64" t="s">
        <v>36</v>
      </c>
      <c r="M64" t="s">
        <v>37</v>
      </c>
      <c r="N64" t="s">
        <v>36</v>
      </c>
      <c r="O64" t="s">
        <v>36</v>
      </c>
      <c r="P64" t="s">
        <v>37</v>
      </c>
      <c r="Q64" t="s">
        <v>907</v>
      </c>
      <c r="R64" t="s">
        <v>33</v>
      </c>
      <c r="S64" t="s">
        <v>36</v>
      </c>
      <c r="T64" t="s">
        <v>37</v>
      </c>
      <c r="U64" t="s">
        <v>516</v>
      </c>
      <c r="V64" t="s">
        <v>36</v>
      </c>
      <c r="W64" t="s">
        <v>82</v>
      </c>
      <c r="X64" t="s">
        <v>55</v>
      </c>
      <c r="Y64" t="s">
        <v>39</v>
      </c>
      <c r="Z64" t="s">
        <v>38</v>
      </c>
      <c r="AA64" t="s">
        <v>1614</v>
      </c>
      <c r="AB64" t="s">
        <v>38</v>
      </c>
      <c r="AC64" t="s">
        <v>186</v>
      </c>
      <c r="AD64">
        <v>46232</v>
      </c>
      <c r="AE64" t="s">
        <v>37</v>
      </c>
      <c r="AF64" t="s">
        <v>37</v>
      </c>
      <c r="AG64" t="s">
        <v>37</v>
      </c>
      <c r="AH64" t="s">
        <v>37</v>
      </c>
      <c r="AI64" t="s">
        <v>36</v>
      </c>
      <c r="AJ64" t="s">
        <v>37</v>
      </c>
      <c r="AK64" t="s">
        <v>37</v>
      </c>
      <c r="AL64" t="s">
        <v>36</v>
      </c>
      <c r="AM64" t="s">
        <v>36</v>
      </c>
    </row>
    <row r="65" spans="1:40" ht="32" x14ac:dyDescent="0.2">
      <c r="A65" t="s">
        <v>517</v>
      </c>
      <c r="B65" t="s">
        <v>1706</v>
      </c>
      <c r="C65" t="s">
        <v>1687</v>
      </c>
      <c r="D65" t="s">
        <v>1688</v>
      </c>
      <c r="E65" t="s">
        <v>518</v>
      </c>
      <c r="F65" t="s">
        <v>1639</v>
      </c>
      <c r="G65" t="s">
        <v>1610</v>
      </c>
      <c r="H65" t="s">
        <v>1611</v>
      </c>
      <c r="I65" t="s">
        <v>1612</v>
      </c>
      <c r="J65" t="s">
        <v>1619</v>
      </c>
      <c r="K65" t="s">
        <v>522</v>
      </c>
      <c r="L65" t="s">
        <v>36</v>
      </c>
      <c r="M65" t="s">
        <v>37</v>
      </c>
      <c r="N65" t="s">
        <v>37</v>
      </c>
      <c r="O65" t="s">
        <v>37</v>
      </c>
      <c r="P65" t="s">
        <v>37</v>
      </c>
      <c r="Q65" t="s">
        <v>1636</v>
      </c>
      <c r="R65" t="s">
        <v>50</v>
      </c>
      <c r="S65" t="s">
        <v>36</v>
      </c>
      <c r="T65" t="s">
        <v>37</v>
      </c>
      <c r="U65" t="s">
        <v>526</v>
      </c>
      <c r="V65" t="s">
        <v>36</v>
      </c>
      <c r="W65" t="s">
        <v>82</v>
      </c>
      <c r="X65" t="s">
        <v>55</v>
      </c>
      <c r="Y65" t="s">
        <v>54</v>
      </c>
      <c r="Z65" t="s">
        <v>373</v>
      </c>
      <c r="AA65" t="s">
        <v>1614</v>
      </c>
      <c r="AB65" t="s">
        <v>1678</v>
      </c>
      <c r="AC65" t="s">
        <v>186</v>
      </c>
      <c r="AD65">
        <v>46232</v>
      </c>
      <c r="AE65" t="s">
        <v>37</v>
      </c>
      <c r="AF65" t="s">
        <v>37</v>
      </c>
      <c r="AG65" t="s">
        <v>37</v>
      </c>
      <c r="AH65" t="s">
        <v>36</v>
      </c>
      <c r="AI65" t="s">
        <v>36</v>
      </c>
      <c r="AJ65" t="s">
        <v>37</v>
      </c>
      <c r="AK65" t="s">
        <v>37</v>
      </c>
      <c r="AL65" t="s">
        <v>37</v>
      </c>
      <c r="AM65" t="s">
        <v>36</v>
      </c>
      <c r="AN65" s="1" t="s">
        <v>525</v>
      </c>
    </row>
    <row r="66" spans="1:40" ht="32" x14ac:dyDescent="0.2">
      <c r="A66" t="s">
        <v>527</v>
      </c>
      <c r="B66" t="s">
        <v>1707</v>
      </c>
      <c r="C66" t="s">
        <v>1687</v>
      </c>
      <c r="D66" t="s">
        <v>1688</v>
      </c>
      <c r="E66" t="s">
        <v>528</v>
      </c>
      <c r="F66" t="s">
        <v>260</v>
      </c>
      <c r="G66" t="s">
        <v>1610</v>
      </c>
      <c r="H66" t="s">
        <v>1611</v>
      </c>
      <c r="I66" t="s">
        <v>1612</v>
      </c>
      <c r="J66" t="s">
        <v>1623</v>
      </c>
      <c r="K66" t="s">
        <v>531</v>
      </c>
      <c r="L66" t="s">
        <v>36</v>
      </c>
      <c r="M66" t="s">
        <v>37</v>
      </c>
      <c r="N66" t="s">
        <v>37</v>
      </c>
      <c r="O66" t="s">
        <v>36</v>
      </c>
      <c r="P66" t="s">
        <v>37</v>
      </c>
      <c r="Q66" t="s">
        <v>1216</v>
      </c>
      <c r="R66" t="s">
        <v>33</v>
      </c>
      <c r="S66" t="s">
        <v>36</v>
      </c>
      <c r="T66" t="s">
        <v>37</v>
      </c>
      <c r="U66" t="s">
        <v>91</v>
      </c>
      <c r="V66" t="s">
        <v>36</v>
      </c>
      <c r="W66" t="s">
        <v>82</v>
      </c>
      <c r="X66" t="s">
        <v>55</v>
      </c>
      <c r="Y66" t="s">
        <v>39</v>
      </c>
      <c r="Z66" t="s">
        <v>38</v>
      </c>
      <c r="AA66" t="s">
        <v>1614</v>
      </c>
      <c r="AB66" t="s">
        <v>38</v>
      </c>
      <c r="AC66" t="s">
        <v>186</v>
      </c>
      <c r="AD66">
        <v>46232</v>
      </c>
      <c r="AE66" t="s">
        <v>37</v>
      </c>
      <c r="AF66" t="s">
        <v>37</v>
      </c>
      <c r="AG66" t="s">
        <v>37</v>
      </c>
      <c r="AH66" t="s">
        <v>36</v>
      </c>
      <c r="AI66" t="s">
        <v>36</v>
      </c>
      <c r="AJ66" t="s">
        <v>37</v>
      </c>
      <c r="AK66" t="s">
        <v>37</v>
      </c>
      <c r="AL66" t="s">
        <v>36</v>
      </c>
      <c r="AM66" t="s">
        <v>36</v>
      </c>
      <c r="AN66" s="1" t="s">
        <v>534</v>
      </c>
    </row>
    <row r="67" spans="1:40" x14ac:dyDescent="0.2">
      <c r="A67" t="s">
        <v>535</v>
      </c>
      <c r="B67" t="s">
        <v>1708</v>
      </c>
      <c r="C67" t="s">
        <v>1687</v>
      </c>
      <c r="D67" t="s">
        <v>1688</v>
      </c>
      <c r="E67" t="s">
        <v>536</v>
      </c>
      <c r="F67" t="s">
        <v>1670</v>
      </c>
      <c r="G67" t="s">
        <v>1610</v>
      </c>
      <c r="H67" t="s">
        <v>1611</v>
      </c>
      <c r="I67" t="s">
        <v>1612</v>
      </c>
      <c r="J67" t="s">
        <v>1623</v>
      </c>
      <c r="K67" t="s">
        <v>540</v>
      </c>
      <c r="L67" t="s">
        <v>36</v>
      </c>
      <c r="M67" t="s">
        <v>37</v>
      </c>
      <c r="N67" t="s">
        <v>37</v>
      </c>
      <c r="O67" t="s">
        <v>36</v>
      </c>
      <c r="P67" t="s">
        <v>37</v>
      </c>
      <c r="Q67" t="s">
        <v>907</v>
      </c>
      <c r="R67" t="s">
        <v>103</v>
      </c>
      <c r="S67" t="s">
        <v>36</v>
      </c>
      <c r="T67" t="s">
        <v>37</v>
      </c>
      <c r="U67" t="s">
        <v>482</v>
      </c>
      <c r="V67" t="s">
        <v>36</v>
      </c>
      <c r="W67" t="s">
        <v>72</v>
      </c>
      <c r="X67" t="s">
        <v>55</v>
      </c>
      <c r="Y67" t="s">
        <v>39</v>
      </c>
      <c r="Z67" t="s">
        <v>38</v>
      </c>
      <c r="AA67" t="s">
        <v>1614</v>
      </c>
      <c r="AB67" t="s">
        <v>38</v>
      </c>
      <c r="AC67" t="s">
        <v>186</v>
      </c>
      <c r="AD67">
        <v>46232</v>
      </c>
      <c r="AE67" t="s">
        <v>37</v>
      </c>
      <c r="AF67" t="s">
        <v>37</v>
      </c>
      <c r="AG67" t="s">
        <v>37</v>
      </c>
      <c r="AH67" t="s">
        <v>37</v>
      </c>
      <c r="AI67" t="s">
        <v>36</v>
      </c>
      <c r="AJ67" t="s">
        <v>37</v>
      </c>
      <c r="AK67" t="s">
        <v>36</v>
      </c>
      <c r="AL67" t="s">
        <v>36</v>
      </c>
      <c r="AM67" t="s">
        <v>36</v>
      </c>
    </row>
    <row r="68" spans="1:40" ht="32" x14ac:dyDescent="0.2">
      <c r="A68" t="s">
        <v>543</v>
      </c>
      <c r="B68" t="s">
        <v>1709</v>
      </c>
      <c r="C68" t="s">
        <v>1687</v>
      </c>
      <c r="D68" t="s">
        <v>1688</v>
      </c>
      <c r="E68" t="s">
        <v>208</v>
      </c>
      <c r="F68" t="s">
        <v>1652</v>
      </c>
      <c r="G68" t="s">
        <v>1610</v>
      </c>
      <c r="H68" t="s">
        <v>1611</v>
      </c>
      <c r="I68" t="s">
        <v>1612</v>
      </c>
      <c r="J68" t="s">
        <v>1623</v>
      </c>
      <c r="K68" t="s">
        <v>547</v>
      </c>
      <c r="L68" t="s">
        <v>36</v>
      </c>
      <c r="M68" t="s">
        <v>36</v>
      </c>
      <c r="N68" t="s">
        <v>37</v>
      </c>
      <c r="O68" t="s">
        <v>36</v>
      </c>
      <c r="P68" t="s">
        <v>37</v>
      </c>
      <c r="Q68" t="s">
        <v>907</v>
      </c>
      <c r="R68" t="s">
        <v>33</v>
      </c>
      <c r="S68" t="s">
        <v>36</v>
      </c>
      <c r="T68" t="s">
        <v>37</v>
      </c>
      <c r="U68" t="s">
        <v>551</v>
      </c>
      <c r="V68" t="s">
        <v>36</v>
      </c>
      <c r="W68" t="s">
        <v>27</v>
      </c>
      <c r="X68" t="s">
        <v>55</v>
      </c>
      <c r="Y68" t="s">
        <v>39</v>
      </c>
      <c r="Z68" t="s">
        <v>38</v>
      </c>
      <c r="AA68" t="s">
        <v>1614</v>
      </c>
      <c r="AB68" t="s">
        <v>38</v>
      </c>
      <c r="AC68" t="s">
        <v>186</v>
      </c>
      <c r="AD68">
        <v>46232</v>
      </c>
      <c r="AE68" t="s">
        <v>37</v>
      </c>
      <c r="AF68" t="s">
        <v>37</v>
      </c>
      <c r="AG68" t="s">
        <v>37</v>
      </c>
      <c r="AH68" t="s">
        <v>37</v>
      </c>
      <c r="AI68" t="s">
        <v>36</v>
      </c>
      <c r="AJ68" t="s">
        <v>37</v>
      </c>
      <c r="AK68" t="s">
        <v>37</v>
      </c>
      <c r="AL68" t="s">
        <v>36</v>
      </c>
      <c r="AM68" t="s">
        <v>36</v>
      </c>
      <c r="AN68" s="1" t="s">
        <v>550</v>
      </c>
    </row>
    <row r="69" spans="1:40" ht="16" x14ac:dyDescent="0.2">
      <c r="A69" t="s">
        <v>552</v>
      </c>
      <c r="B69" t="s">
        <v>1710</v>
      </c>
      <c r="C69" t="s">
        <v>1687</v>
      </c>
      <c r="D69" t="s">
        <v>1688</v>
      </c>
      <c r="E69" t="s">
        <v>208</v>
      </c>
      <c r="F69" t="s">
        <v>1652</v>
      </c>
      <c r="G69" t="s">
        <v>1610</v>
      </c>
      <c r="H69" t="s">
        <v>1693</v>
      </c>
      <c r="I69" t="s">
        <v>1612</v>
      </c>
      <c r="J69" t="s">
        <v>1623</v>
      </c>
      <c r="K69" t="s">
        <v>466</v>
      </c>
      <c r="L69" t="s">
        <v>36</v>
      </c>
      <c r="M69" t="s">
        <v>37</v>
      </c>
      <c r="N69" t="s">
        <v>37</v>
      </c>
      <c r="O69" t="s">
        <v>36</v>
      </c>
      <c r="P69" t="s">
        <v>36</v>
      </c>
      <c r="Q69" t="s">
        <v>907</v>
      </c>
      <c r="R69" t="s">
        <v>33</v>
      </c>
      <c r="S69" t="s">
        <v>36</v>
      </c>
      <c r="T69" t="s">
        <v>37</v>
      </c>
      <c r="U69" t="s">
        <v>558</v>
      </c>
      <c r="V69" t="s">
        <v>36</v>
      </c>
      <c r="W69" t="s">
        <v>27</v>
      </c>
      <c r="X69" t="s">
        <v>79</v>
      </c>
      <c r="Y69" t="s">
        <v>39</v>
      </c>
      <c r="Z69" t="s">
        <v>38</v>
      </c>
      <c r="AA69" t="s">
        <v>1614</v>
      </c>
      <c r="AB69" t="s">
        <v>38</v>
      </c>
      <c r="AC69" t="s">
        <v>186</v>
      </c>
      <c r="AD69">
        <v>46232</v>
      </c>
      <c r="AE69" t="s">
        <v>37</v>
      </c>
      <c r="AF69" t="s">
        <v>37</v>
      </c>
      <c r="AG69" t="s">
        <v>37</v>
      </c>
      <c r="AH69" t="s">
        <v>37</v>
      </c>
      <c r="AI69" t="s">
        <v>36</v>
      </c>
      <c r="AJ69" t="s">
        <v>37</v>
      </c>
      <c r="AK69" t="s">
        <v>37</v>
      </c>
      <c r="AL69" t="s">
        <v>36</v>
      </c>
      <c r="AM69" t="s">
        <v>37</v>
      </c>
      <c r="AN69" s="1" t="s">
        <v>1711</v>
      </c>
    </row>
    <row r="70" spans="1:40" x14ac:dyDescent="0.2">
      <c r="A70" t="s">
        <v>559</v>
      </c>
      <c r="B70" t="s">
        <v>1712</v>
      </c>
      <c r="C70" t="s">
        <v>1687</v>
      </c>
      <c r="D70" t="s">
        <v>1688</v>
      </c>
      <c r="E70" t="s">
        <v>208</v>
      </c>
      <c r="F70" t="s">
        <v>1652</v>
      </c>
      <c r="G70" t="s">
        <v>1610</v>
      </c>
      <c r="H70" t="s">
        <v>1611</v>
      </c>
      <c r="I70" t="s">
        <v>1612</v>
      </c>
      <c r="J70" t="s">
        <v>1623</v>
      </c>
      <c r="K70" t="s">
        <v>466</v>
      </c>
      <c r="L70" t="s">
        <v>36</v>
      </c>
      <c r="M70" t="s">
        <v>37</v>
      </c>
      <c r="N70" t="s">
        <v>37</v>
      </c>
      <c r="O70" t="s">
        <v>36</v>
      </c>
      <c r="P70" t="s">
        <v>36</v>
      </c>
      <c r="Q70" t="s">
        <v>907</v>
      </c>
      <c r="R70" t="s">
        <v>33</v>
      </c>
      <c r="S70" t="s">
        <v>36</v>
      </c>
      <c r="T70" t="s">
        <v>37</v>
      </c>
      <c r="U70" t="s">
        <v>482</v>
      </c>
      <c r="V70" t="s">
        <v>36</v>
      </c>
      <c r="W70" t="s">
        <v>82</v>
      </c>
      <c r="X70" t="s">
        <v>55</v>
      </c>
      <c r="Y70" t="s">
        <v>39</v>
      </c>
      <c r="Z70" t="s">
        <v>38</v>
      </c>
      <c r="AA70" t="s">
        <v>1614</v>
      </c>
      <c r="AB70" t="s">
        <v>38</v>
      </c>
      <c r="AC70" t="s">
        <v>186</v>
      </c>
      <c r="AD70">
        <v>46232</v>
      </c>
      <c r="AE70" t="s">
        <v>37</v>
      </c>
      <c r="AF70" t="s">
        <v>37</v>
      </c>
      <c r="AG70" t="s">
        <v>37</v>
      </c>
      <c r="AH70" t="s">
        <v>37</v>
      </c>
      <c r="AI70" t="s">
        <v>36</v>
      </c>
      <c r="AJ70" t="s">
        <v>37</v>
      </c>
      <c r="AK70" t="s">
        <v>37</v>
      </c>
      <c r="AL70" t="s">
        <v>36</v>
      </c>
      <c r="AM70" t="s">
        <v>36</v>
      </c>
    </row>
    <row r="71" spans="1:40" x14ac:dyDescent="0.2">
      <c r="A71" t="s">
        <v>564</v>
      </c>
      <c r="B71" t="s">
        <v>1713</v>
      </c>
      <c r="C71" t="s">
        <v>1687</v>
      </c>
      <c r="D71" t="s">
        <v>1688</v>
      </c>
      <c r="E71" t="s">
        <v>208</v>
      </c>
      <c r="F71" t="s">
        <v>1652</v>
      </c>
      <c r="G71" t="s">
        <v>1610</v>
      </c>
      <c r="H71" t="s">
        <v>1611</v>
      </c>
      <c r="I71" t="s">
        <v>1612</v>
      </c>
      <c r="J71" t="s">
        <v>1623</v>
      </c>
      <c r="K71" t="s">
        <v>568</v>
      </c>
      <c r="L71" t="s">
        <v>36</v>
      </c>
      <c r="M71" t="s">
        <v>37</v>
      </c>
      <c r="N71" t="s">
        <v>37</v>
      </c>
      <c r="O71" t="s">
        <v>36</v>
      </c>
      <c r="P71" t="s">
        <v>36</v>
      </c>
      <c r="Q71" t="s">
        <v>907</v>
      </c>
      <c r="R71" t="s">
        <v>103</v>
      </c>
      <c r="S71" t="s">
        <v>36</v>
      </c>
      <c r="T71" t="s">
        <v>37</v>
      </c>
      <c r="U71" t="s">
        <v>558</v>
      </c>
      <c r="V71" t="s">
        <v>36</v>
      </c>
      <c r="W71" t="s">
        <v>72</v>
      </c>
      <c r="X71" t="s">
        <v>79</v>
      </c>
      <c r="Y71" t="s">
        <v>39</v>
      </c>
      <c r="Z71" t="s">
        <v>38</v>
      </c>
      <c r="AA71" t="s">
        <v>1614</v>
      </c>
      <c r="AB71" t="s">
        <v>38</v>
      </c>
      <c r="AC71" t="s">
        <v>186</v>
      </c>
      <c r="AD71">
        <v>46232</v>
      </c>
      <c r="AE71" t="s">
        <v>37</v>
      </c>
      <c r="AF71" t="s">
        <v>37</v>
      </c>
      <c r="AG71" t="s">
        <v>37</v>
      </c>
      <c r="AH71" t="s">
        <v>37</v>
      </c>
      <c r="AI71" t="s">
        <v>36</v>
      </c>
      <c r="AJ71" t="s">
        <v>37</v>
      </c>
      <c r="AK71" t="s">
        <v>36</v>
      </c>
      <c r="AL71" t="s">
        <v>36</v>
      </c>
      <c r="AM71" t="s">
        <v>36</v>
      </c>
    </row>
    <row r="72" spans="1:40" ht="48" x14ac:dyDescent="0.2">
      <c r="A72" t="s">
        <v>571</v>
      </c>
      <c r="B72" t="s">
        <v>1714</v>
      </c>
      <c r="C72" t="s">
        <v>1687</v>
      </c>
      <c r="D72" t="s">
        <v>1688</v>
      </c>
      <c r="E72" t="s">
        <v>208</v>
      </c>
      <c r="F72" t="s">
        <v>1652</v>
      </c>
      <c r="G72" t="s">
        <v>1610</v>
      </c>
      <c r="H72" t="s">
        <v>1693</v>
      </c>
      <c r="I72" t="s">
        <v>1612</v>
      </c>
      <c r="J72" t="s">
        <v>1623</v>
      </c>
      <c r="K72" t="s">
        <v>466</v>
      </c>
      <c r="L72" t="s">
        <v>36</v>
      </c>
      <c r="M72" t="s">
        <v>37</v>
      </c>
      <c r="N72" t="s">
        <v>37</v>
      </c>
      <c r="O72" t="s">
        <v>36</v>
      </c>
      <c r="P72" t="s">
        <v>36</v>
      </c>
      <c r="Q72" t="s">
        <v>907</v>
      </c>
      <c r="R72" t="s">
        <v>33</v>
      </c>
      <c r="S72" t="s">
        <v>36</v>
      </c>
      <c r="T72" t="s">
        <v>37</v>
      </c>
      <c r="U72" t="s">
        <v>558</v>
      </c>
      <c r="V72" t="s">
        <v>36</v>
      </c>
      <c r="W72" t="s">
        <v>82</v>
      </c>
      <c r="X72" t="s">
        <v>55</v>
      </c>
      <c r="Y72" t="s">
        <v>39</v>
      </c>
      <c r="Z72" t="s">
        <v>38</v>
      </c>
      <c r="AA72" t="s">
        <v>1614</v>
      </c>
      <c r="AB72" t="s">
        <v>38</v>
      </c>
      <c r="AC72" t="s">
        <v>186</v>
      </c>
      <c r="AD72">
        <v>46232</v>
      </c>
      <c r="AE72" t="s">
        <v>37</v>
      </c>
      <c r="AF72" t="s">
        <v>37</v>
      </c>
      <c r="AG72" t="s">
        <v>37</v>
      </c>
      <c r="AH72" t="s">
        <v>37</v>
      </c>
      <c r="AI72" t="s">
        <v>36</v>
      </c>
      <c r="AJ72" t="s">
        <v>37</v>
      </c>
      <c r="AK72" t="s">
        <v>37</v>
      </c>
      <c r="AL72" t="s">
        <v>36</v>
      </c>
      <c r="AM72" t="s">
        <v>37</v>
      </c>
      <c r="AN72" s="1" t="s">
        <v>1715</v>
      </c>
    </row>
    <row r="73" spans="1:40" x14ac:dyDescent="0.2">
      <c r="A73" t="s">
        <v>577</v>
      </c>
      <c r="B73" t="s">
        <v>1716</v>
      </c>
      <c r="C73" t="s">
        <v>1687</v>
      </c>
      <c r="D73" t="s">
        <v>1688</v>
      </c>
      <c r="E73" t="s">
        <v>208</v>
      </c>
      <c r="F73" t="s">
        <v>1652</v>
      </c>
      <c r="G73" t="s">
        <v>1610</v>
      </c>
      <c r="H73" t="s">
        <v>1611</v>
      </c>
      <c r="I73" t="s">
        <v>1612</v>
      </c>
      <c r="J73" t="s">
        <v>1623</v>
      </c>
      <c r="K73" t="s">
        <v>466</v>
      </c>
      <c r="L73" t="s">
        <v>36</v>
      </c>
      <c r="M73" t="s">
        <v>37</v>
      </c>
      <c r="N73" t="s">
        <v>37</v>
      </c>
      <c r="O73" t="s">
        <v>36</v>
      </c>
      <c r="P73" t="s">
        <v>36</v>
      </c>
      <c r="Q73" t="s">
        <v>907</v>
      </c>
      <c r="R73" t="s">
        <v>33</v>
      </c>
      <c r="S73" t="s">
        <v>36</v>
      </c>
      <c r="T73" t="s">
        <v>37</v>
      </c>
      <c r="U73" t="s">
        <v>482</v>
      </c>
      <c r="V73" t="s">
        <v>36</v>
      </c>
      <c r="W73" t="s">
        <v>82</v>
      </c>
      <c r="X73" t="s">
        <v>55</v>
      </c>
      <c r="Y73" t="s">
        <v>39</v>
      </c>
      <c r="Z73" t="s">
        <v>38</v>
      </c>
      <c r="AA73" t="s">
        <v>1614</v>
      </c>
      <c r="AB73" t="s">
        <v>38</v>
      </c>
      <c r="AC73" t="s">
        <v>186</v>
      </c>
      <c r="AD73">
        <v>46232</v>
      </c>
      <c r="AE73" t="s">
        <v>37</v>
      </c>
      <c r="AF73" t="s">
        <v>37</v>
      </c>
      <c r="AG73" t="s">
        <v>37</v>
      </c>
      <c r="AH73" t="s">
        <v>37</v>
      </c>
      <c r="AI73" t="s">
        <v>36</v>
      </c>
      <c r="AJ73" t="s">
        <v>37</v>
      </c>
      <c r="AK73" t="s">
        <v>37</v>
      </c>
      <c r="AL73" t="s">
        <v>36</v>
      </c>
      <c r="AM73" t="s">
        <v>36</v>
      </c>
    </row>
    <row r="74" spans="1:40" x14ac:dyDescent="0.2">
      <c r="A74" t="s">
        <v>582</v>
      </c>
      <c r="B74" t="s">
        <v>1717</v>
      </c>
      <c r="C74" t="s">
        <v>1687</v>
      </c>
      <c r="D74" t="s">
        <v>1688</v>
      </c>
      <c r="E74" t="s">
        <v>208</v>
      </c>
      <c r="F74" t="s">
        <v>1652</v>
      </c>
      <c r="G74" t="s">
        <v>1610</v>
      </c>
      <c r="H74" t="s">
        <v>1611</v>
      </c>
      <c r="I74" t="s">
        <v>1612</v>
      </c>
      <c r="J74" t="s">
        <v>1623</v>
      </c>
      <c r="K74" t="s">
        <v>466</v>
      </c>
      <c r="L74" t="s">
        <v>36</v>
      </c>
      <c r="M74" t="s">
        <v>37</v>
      </c>
      <c r="N74" t="s">
        <v>37</v>
      </c>
      <c r="O74" t="s">
        <v>36</v>
      </c>
      <c r="P74" t="s">
        <v>37</v>
      </c>
      <c r="Q74" t="s">
        <v>1216</v>
      </c>
      <c r="R74" t="s">
        <v>33</v>
      </c>
      <c r="S74" t="s">
        <v>36</v>
      </c>
      <c r="T74" t="s">
        <v>37</v>
      </c>
      <c r="U74" t="s">
        <v>214</v>
      </c>
      <c r="V74" t="s">
        <v>36</v>
      </c>
      <c r="W74" t="s">
        <v>82</v>
      </c>
      <c r="X74" t="s">
        <v>55</v>
      </c>
      <c r="Y74" t="s">
        <v>39</v>
      </c>
      <c r="Z74" t="s">
        <v>38</v>
      </c>
      <c r="AA74" t="s">
        <v>1614</v>
      </c>
      <c r="AB74" t="s">
        <v>38</v>
      </c>
      <c r="AC74" t="s">
        <v>186</v>
      </c>
      <c r="AD74">
        <v>46232</v>
      </c>
      <c r="AE74" t="s">
        <v>37</v>
      </c>
      <c r="AF74" t="s">
        <v>37</v>
      </c>
      <c r="AG74" t="s">
        <v>37</v>
      </c>
      <c r="AH74" t="s">
        <v>36</v>
      </c>
      <c r="AI74" t="s">
        <v>36</v>
      </c>
      <c r="AJ74" t="s">
        <v>37</v>
      </c>
      <c r="AK74" t="s">
        <v>37</v>
      </c>
      <c r="AL74" t="s">
        <v>36</v>
      </c>
      <c r="AM74" t="s">
        <v>36</v>
      </c>
    </row>
    <row r="75" spans="1:40" ht="32" x14ac:dyDescent="0.2">
      <c r="A75" t="s">
        <v>588</v>
      </c>
      <c r="B75" t="s">
        <v>1718</v>
      </c>
      <c r="C75" t="s">
        <v>1687</v>
      </c>
      <c r="D75" t="s">
        <v>1688</v>
      </c>
      <c r="E75" t="s">
        <v>128</v>
      </c>
      <c r="F75" t="s">
        <v>1639</v>
      </c>
      <c r="G75" t="s">
        <v>1610</v>
      </c>
      <c r="H75" t="s">
        <v>1611</v>
      </c>
      <c r="I75" t="s">
        <v>1612</v>
      </c>
      <c r="J75" t="s">
        <v>1623</v>
      </c>
      <c r="K75" t="s">
        <v>592</v>
      </c>
      <c r="L75" t="s">
        <v>36</v>
      </c>
      <c r="M75" t="s">
        <v>37</v>
      </c>
      <c r="N75" t="s">
        <v>37</v>
      </c>
      <c r="O75" t="s">
        <v>36</v>
      </c>
      <c r="P75" t="s">
        <v>36</v>
      </c>
      <c r="Q75" t="s">
        <v>907</v>
      </c>
      <c r="R75" t="s">
        <v>50</v>
      </c>
      <c r="S75" t="s">
        <v>36</v>
      </c>
      <c r="T75" t="s">
        <v>37</v>
      </c>
      <c r="U75" t="s">
        <v>137</v>
      </c>
      <c r="V75" t="s">
        <v>36</v>
      </c>
      <c r="W75" t="s">
        <v>27</v>
      </c>
      <c r="X75" t="s">
        <v>55</v>
      </c>
      <c r="Y75" t="s">
        <v>39</v>
      </c>
      <c r="Z75" t="s">
        <v>249</v>
      </c>
      <c r="AA75" t="s">
        <v>1614</v>
      </c>
      <c r="AB75" t="s">
        <v>53</v>
      </c>
      <c r="AC75" t="s">
        <v>186</v>
      </c>
      <c r="AD75">
        <v>46232</v>
      </c>
      <c r="AE75" t="s">
        <v>37</v>
      </c>
      <c r="AF75" t="s">
        <v>37</v>
      </c>
      <c r="AG75" t="s">
        <v>37</v>
      </c>
      <c r="AH75" t="s">
        <v>37</v>
      </c>
      <c r="AI75" t="s">
        <v>36</v>
      </c>
      <c r="AJ75" t="s">
        <v>37</v>
      </c>
      <c r="AK75" t="s">
        <v>37</v>
      </c>
      <c r="AL75" t="s">
        <v>37</v>
      </c>
      <c r="AM75" t="s">
        <v>36</v>
      </c>
      <c r="AN75" s="1" t="s">
        <v>595</v>
      </c>
    </row>
    <row r="76" spans="1:40" ht="32" x14ac:dyDescent="0.2">
      <c r="A76" t="s">
        <v>596</v>
      </c>
      <c r="B76" t="s">
        <v>1719</v>
      </c>
      <c r="C76" t="s">
        <v>1687</v>
      </c>
      <c r="D76" t="s">
        <v>1688</v>
      </c>
      <c r="E76" t="s">
        <v>597</v>
      </c>
      <c r="F76" t="s">
        <v>260</v>
      </c>
      <c r="G76" t="s">
        <v>1610</v>
      </c>
      <c r="H76" t="s">
        <v>1696</v>
      </c>
      <c r="I76" t="s">
        <v>1612</v>
      </c>
      <c r="J76" t="s">
        <v>1619</v>
      </c>
      <c r="K76" t="s">
        <v>600</v>
      </c>
      <c r="L76" t="s">
        <v>37</v>
      </c>
      <c r="M76" t="s">
        <v>37</v>
      </c>
      <c r="N76" t="s">
        <v>37</v>
      </c>
      <c r="O76" t="s">
        <v>36</v>
      </c>
      <c r="P76" t="s">
        <v>36</v>
      </c>
      <c r="Q76" t="s">
        <v>907</v>
      </c>
      <c r="R76" t="s">
        <v>50</v>
      </c>
      <c r="S76" t="s">
        <v>37</v>
      </c>
      <c r="T76" t="s">
        <v>37</v>
      </c>
      <c r="U76" t="s">
        <v>604</v>
      </c>
      <c r="V76" t="s">
        <v>36</v>
      </c>
      <c r="W76" t="s">
        <v>82</v>
      </c>
      <c r="X76" t="s">
        <v>55</v>
      </c>
      <c r="Y76" t="s">
        <v>39</v>
      </c>
      <c r="Z76" t="s">
        <v>249</v>
      </c>
      <c r="AA76" t="s">
        <v>1614</v>
      </c>
      <c r="AB76" t="s">
        <v>53</v>
      </c>
      <c r="AC76" t="s">
        <v>186</v>
      </c>
      <c r="AD76">
        <v>46232</v>
      </c>
      <c r="AE76" t="s">
        <v>37</v>
      </c>
      <c r="AF76" t="s">
        <v>37</v>
      </c>
      <c r="AG76" t="s">
        <v>36</v>
      </c>
      <c r="AH76" t="s">
        <v>37</v>
      </c>
      <c r="AI76" t="s">
        <v>36</v>
      </c>
      <c r="AJ76" t="s">
        <v>37</v>
      </c>
      <c r="AK76" t="s">
        <v>37</v>
      </c>
      <c r="AL76" t="s">
        <v>37</v>
      </c>
      <c r="AM76" t="s">
        <v>37</v>
      </c>
      <c r="AN76" s="1" t="s">
        <v>1720</v>
      </c>
    </row>
    <row r="77" spans="1:40" x14ac:dyDescent="0.2">
      <c r="A77" t="s">
        <v>605</v>
      </c>
      <c r="B77" t="s">
        <v>1721</v>
      </c>
      <c r="C77" t="s">
        <v>1687</v>
      </c>
      <c r="D77" t="s">
        <v>1688</v>
      </c>
      <c r="E77" t="s">
        <v>606</v>
      </c>
      <c r="F77" t="s">
        <v>1639</v>
      </c>
      <c r="G77" t="s">
        <v>1610</v>
      </c>
      <c r="H77" t="s">
        <v>1611</v>
      </c>
      <c r="I77" t="s">
        <v>1612</v>
      </c>
      <c r="J77" t="s">
        <v>1623</v>
      </c>
      <c r="K77" t="s">
        <v>466</v>
      </c>
      <c r="L77" t="s">
        <v>36</v>
      </c>
      <c r="M77" t="s">
        <v>37</v>
      </c>
      <c r="N77" t="s">
        <v>36</v>
      </c>
      <c r="O77" t="s">
        <v>36</v>
      </c>
      <c r="P77" t="s">
        <v>37</v>
      </c>
      <c r="Q77" t="s">
        <v>907</v>
      </c>
      <c r="R77" t="s">
        <v>50</v>
      </c>
      <c r="S77" t="s">
        <v>36</v>
      </c>
      <c r="T77" t="s">
        <v>37</v>
      </c>
      <c r="U77" t="s">
        <v>490</v>
      </c>
      <c r="V77" t="s">
        <v>36</v>
      </c>
      <c r="W77" t="s">
        <v>82</v>
      </c>
      <c r="X77" t="s">
        <v>55</v>
      </c>
      <c r="Y77" t="s">
        <v>39</v>
      </c>
      <c r="Z77" t="s">
        <v>249</v>
      </c>
      <c r="AA77" t="s">
        <v>1614</v>
      </c>
      <c r="AB77" t="s">
        <v>53</v>
      </c>
      <c r="AC77" t="s">
        <v>186</v>
      </c>
      <c r="AD77">
        <v>46232</v>
      </c>
      <c r="AE77" t="s">
        <v>37</v>
      </c>
      <c r="AF77" t="s">
        <v>37</v>
      </c>
      <c r="AG77" t="s">
        <v>37</v>
      </c>
      <c r="AH77" t="s">
        <v>37</v>
      </c>
      <c r="AI77" t="s">
        <v>36</v>
      </c>
      <c r="AJ77" t="s">
        <v>37</v>
      </c>
      <c r="AK77" t="s">
        <v>37</v>
      </c>
      <c r="AL77" t="s">
        <v>37</v>
      </c>
      <c r="AM77" t="s">
        <v>36</v>
      </c>
    </row>
    <row r="78" spans="1:40" x14ac:dyDescent="0.2">
      <c r="A78" t="s">
        <v>611</v>
      </c>
      <c r="B78" t="s">
        <v>1722</v>
      </c>
      <c r="C78" t="s">
        <v>1687</v>
      </c>
      <c r="D78" t="s">
        <v>1688</v>
      </c>
      <c r="E78" t="s">
        <v>612</v>
      </c>
      <c r="F78" t="s">
        <v>1639</v>
      </c>
      <c r="G78" t="s">
        <v>1610</v>
      </c>
      <c r="H78" t="s">
        <v>1611</v>
      </c>
      <c r="I78" t="s">
        <v>1612</v>
      </c>
      <c r="J78" t="s">
        <v>1623</v>
      </c>
      <c r="K78" t="s">
        <v>496</v>
      </c>
      <c r="L78" t="s">
        <v>36</v>
      </c>
      <c r="M78" t="s">
        <v>36</v>
      </c>
      <c r="N78" t="s">
        <v>37</v>
      </c>
      <c r="O78" t="s">
        <v>36</v>
      </c>
      <c r="P78" t="s">
        <v>36</v>
      </c>
      <c r="Q78" t="s">
        <v>907</v>
      </c>
      <c r="R78" t="s">
        <v>33</v>
      </c>
      <c r="S78" t="s">
        <v>36</v>
      </c>
      <c r="T78" t="s">
        <v>37</v>
      </c>
      <c r="U78" t="s">
        <v>618</v>
      </c>
      <c r="V78" t="s">
        <v>36</v>
      </c>
      <c r="W78" t="s">
        <v>72</v>
      </c>
      <c r="X78" t="s">
        <v>79</v>
      </c>
      <c r="Y78" t="s">
        <v>39</v>
      </c>
      <c r="Z78" t="s">
        <v>249</v>
      </c>
      <c r="AA78" t="s">
        <v>1614</v>
      </c>
      <c r="AB78" t="s">
        <v>53</v>
      </c>
      <c r="AC78" t="s">
        <v>186</v>
      </c>
      <c r="AD78">
        <v>46232</v>
      </c>
      <c r="AE78" t="s">
        <v>37</v>
      </c>
      <c r="AF78" t="s">
        <v>37</v>
      </c>
      <c r="AG78" t="s">
        <v>37</v>
      </c>
      <c r="AH78" t="s">
        <v>37</v>
      </c>
      <c r="AI78" t="s">
        <v>36</v>
      </c>
      <c r="AJ78" t="s">
        <v>37</v>
      </c>
      <c r="AK78" t="s">
        <v>36</v>
      </c>
      <c r="AL78" t="s">
        <v>36</v>
      </c>
      <c r="AM78" t="s">
        <v>36</v>
      </c>
    </row>
    <row r="79" spans="1:40" ht="64" x14ac:dyDescent="0.2">
      <c r="A79" t="s">
        <v>619</v>
      </c>
      <c r="B79" t="s">
        <v>1723</v>
      </c>
      <c r="C79" t="s">
        <v>1687</v>
      </c>
      <c r="D79" t="s">
        <v>1688</v>
      </c>
      <c r="E79" t="s">
        <v>518</v>
      </c>
      <c r="F79" t="s">
        <v>1639</v>
      </c>
      <c r="G79" t="s">
        <v>1692</v>
      </c>
      <c r="H79" t="s">
        <v>1693</v>
      </c>
      <c r="I79" t="s">
        <v>1612</v>
      </c>
      <c r="J79" t="s">
        <v>1619</v>
      </c>
      <c r="K79" t="s">
        <v>522</v>
      </c>
      <c r="L79" t="s">
        <v>36</v>
      </c>
      <c r="M79" t="s">
        <v>37</v>
      </c>
      <c r="N79" t="s">
        <v>37</v>
      </c>
      <c r="O79" t="s">
        <v>37</v>
      </c>
      <c r="P79" t="s">
        <v>37</v>
      </c>
      <c r="Q79" t="s">
        <v>1636</v>
      </c>
      <c r="R79" t="s">
        <v>50</v>
      </c>
      <c r="S79" t="s">
        <v>36</v>
      </c>
      <c r="T79" t="s">
        <v>37</v>
      </c>
      <c r="U79" t="s">
        <v>526</v>
      </c>
      <c r="V79" t="s">
        <v>36</v>
      </c>
      <c r="W79" t="s">
        <v>27</v>
      </c>
      <c r="X79" t="s">
        <v>55</v>
      </c>
      <c r="Y79" t="s">
        <v>39</v>
      </c>
      <c r="Z79" t="s">
        <v>249</v>
      </c>
      <c r="AA79" t="s">
        <v>1614</v>
      </c>
      <c r="AB79" t="s">
        <v>53</v>
      </c>
      <c r="AC79" t="s">
        <v>186</v>
      </c>
      <c r="AD79">
        <v>46232</v>
      </c>
      <c r="AE79" t="s">
        <v>37</v>
      </c>
      <c r="AF79" t="s">
        <v>37</v>
      </c>
      <c r="AG79" t="s">
        <v>1113</v>
      </c>
      <c r="AH79" t="s">
        <v>1113</v>
      </c>
      <c r="AI79" t="s">
        <v>36</v>
      </c>
      <c r="AJ79" t="s">
        <v>37</v>
      </c>
      <c r="AK79" t="s">
        <v>37</v>
      </c>
      <c r="AL79" t="s">
        <v>37</v>
      </c>
      <c r="AM79" t="s">
        <v>37</v>
      </c>
      <c r="AN79" s="1" t="s">
        <v>1724</v>
      </c>
    </row>
    <row r="80" spans="1:40" ht="64" x14ac:dyDescent="0.2">
      <c r="A80" t="s">
        <v>625</v>
      </c>
      <c r="B80" t="s">
        <v>1725</v>
      </c>
      <c r="C80" t="s">
        <v>1687</v>
      </c>
      <c r="D80" t="s">
        <v>1688</v>
      </c>
      <c r="E80" t="s">
        <v>128</v>
      </c>
      <c r="F80" t="s">
        <v>1639</v>
      </c>
      <c r="G80" t="s">
        <v>1692</v>
      </c>
      <c r="H80" t="s">
        <v>1693</v>
      </c>
      <c r="I80" t="s">
        <v>1612</v>
      </c>
      <c r="J80" t="s">
        <v>1623</v>
      </c>
      <c r="K80" t="s">
        <v>629</v>
      </c>
      <c r="L80" t="s">
        <v>36</v>
      </c>
      <c r="M80" t="s">
        <v>37</v>
      </c>
      <c r="N80" t="s">
        <v>36</v>
      </c>
      <c r="O80" t="s">
        <v>37</v>
      </c>
      <c r="P80" t="s">
        <v>36</v>
      </c>
      <c r="Q80" t="s">
        <v>907</v>
      </c>
      <c r="R80" t="s">
        <v>50</v>
      </c>
      <c r="S80" t="s">
        <v>36</v>
      </c>
      <c r="T80" t="s">
        <v>37</v>
      </c>
      <c r="U80" t="s">
        <v>633</v>
      </c>
      <c r="V80" t="s">
        <v>36</v>
      </c>
      <c r="W80" t="s">
        <v>72</v>
      </c>
      <c r="X80" t="s">
        <v>79</v>
      </c>
      <c r="Y80" t="s">
        <v>39</v>
      </c>
      <c r="Z80" t="s">
        <v>249</v>
      </c>
      <c r="AA80" t="s">
        <v>1614</v>
      </c>
      <c r="AB80" t="s">
        <v>53</v>
      </c>
      <c r="AC80" t="s">
        <v>186</v>
      </c>
      <c r="AD80">
        <v>46232</v>
      </c>
      <c r="AE80" t="s">
        <v>37</v>
      </c>
      <c r="AF80" t="s">
        <v>37</v>
      </c>
      <c r="AG80" t="s">
        <v>1113</v>
      </c>
      <c r="AH80" t="s">
        <v>1113</v>
      </c>
      <c r="AI80" t="s">
        <v>36</v>
      </c>
      <c r="AJ80" t="s">
        <v>37</v>
      </c>
      <c r="AK80" t="s">
        <v>36</v>
      </c>
      <c r="AL80" t="s">
        <v>37</v>
      </c>
      <c r="AM80" t="s">
        <v>37</v>
      </c>
      <c r="AN80" s="1" t="s">
        <v>1726</v>
      </c>
    </row>
    <row r="81" spans="1:40" ht="16" x14ac:dyDescent="0.2">
      <c r="A81" t="s">
        <v>634</v>
      </c>
      <c r="B81" t="s">
        <v>1727</v>
      </c>
      <c r="C81" t="s">
        <v>1687</v>
      </c>
      <c r="D81" t="s">
        <v>1688</v>
      </c>
      <c r="E81" t="s">
        <v>635</v>
      </c>
      <c r="F81" t="s">
        <v>1639</v>
      </c>
      <c r="G81" t="s">
        <v>1610</v>
      </c>
      <c r="H81" t="s">
        <v>1611</v>
      </c>
      <c r="I81" t="s">
        <v>1612</v>
      </c>
      <c r="J81" t="s">
        <v>1619</v>
      </c>
      <c r="K81" t="s">
        <v>639</v>
      </c>
      <c r="L81" t="s">
        <v>36</v>
      </c>
      <c r="M81" t="s">
        <v>36</v>
      </c>
      <c r="N81" t="s">
        <v>36</v>
      </c>
      <c r="O81" t="s">
        <v>37</v>
      </c>
      <c r="P81" t="s">
        <v>36</v>
      </c>
      <c r="Q81" t="s">
        <v>907</v>
      </c>
      <c r="R81" t="s">
        <v>50</v>
      </c>
      <c r="S81" t="s">
        <v>36</v>
      </c>
      <c r="T81" t="s">
        <v>37</v>
      </c>
      <c r="U81" t="s">
        <v>642</v>
      </c>
      <c r="V81" t="s">
        <v>36</v>
      </c>
      <c r="W81" t="s">
        <v>40</v>
      </c>
      <c r="X81" t="s">
        <v>79</v>
      </c>
      <c r="Y81" t="s">
        <v>39</v>
      </c>
      <c r="Z81" t="s">
        <v>249</v>
      </c>
      <c r="AA81" t="s">
        <v>1614</v>
      </c>
      <c r="AB81" t="s">
        <v>53</v>
      </c>
      <c r="AC81" t="s">
        <v>186</v>
      </c>
      <c r="AD81">
        <v>46232</v>
      </c>
      <c r="AE81" t="s">
        <v>37</v>
      </c>
      <c r="AF81" t="s">
        <v>37</v>
      </c>
      <c r="AG81" t="s">
        <v>37</v>
      </c>
      <c r="AH81" t="s">
        <v>37</v>
      </c>
      <c r="AI81" t="s">
        <v>36</v>
      </c>
      <c r="AJ81" t="s">
        <v>37</v>
      </c>
      <c r="AK81" t="s">
        <v>36</v>
      </c>
      <c r="AL81" t="s">
        <v>37</v>
      </c>
      <c r="AM81" t="s">
        <v>36</v>
      </c>
      <c r="AN81" s="1" t="s">
        <v>641</v>
      </c>
    </row>
    <row r="82" spans="1:40" x14ac:dyDescent="0.2">
      <c r="A82" t="s">
        <v>643</v>
      </c>
      <c r="B82" t="s">
        <v>1728</v>
      </c>
      <c r="C82" t="s">
        <v>1687</v>
      </c>
      <c r="D82" t="s">
        <v>1688</v>
      </c>
      <c r="E82" t="s">
        <v>644</v>
      </c>
      <c r="F82" t="s">
        <v>1639</v>
      </c>
      <c r="G82" t="s">
        <v>1610</v>
      </c>
      <c r="H82" t="s">
        <v>1611</v>
      </c>
      <c r="I82" t="s">
        <v>1612</v>
      </c>
      <c r="J82" t="s">
        <v>1623</v>
      </c>
      <c r="K82" t="s">
        <v>466</v>
      </c>
      <c r="L82" t="s">
        <v>36</v>
      </c>
      <c r="M82" t="s">
        <v>37</v>
      </c>
      <c r="N82" t="s">
        <v>37</v>
      </c>
      <c r="O82" t="s">
        <v>36</v>
      </c>
      <c r="P82" t="s">
        <v>37</v>
      </c>
      <c r="Q82" t="s">
        <v>1216</v>
      </c>
      <c r="R82" t="s">
        <v>50</v>
      </c>
      <c r="S82" t="s">
        <v>36</v>
      </c>
      <c r="T82" t="s">
        <v>37</v>
      </c>
      <c r="U82" t="s">
        <v>91</v>
      </c>
      <c r="V82" t="s">
        <v>36</v>
      </c>
      <c r="W82" t="s">
        <v>82</v>
      </c>
      <c r="X82" t="s">
        <v>55</v>
      </c>
      <c r="Y82" t="s">
        <v>39</v>
      </c>
      <c r="Z82" t="s">
        <v>249</v>
      </c>
      <c r="AA82" t="s">
        <v>1614</v>
      </c>
      <c r="AB82" t="s">
        <v>53</v>
      </c>
      <c r="AC82" t="s">
        <v>186</v>
      </c>
      <c r="AD82">
        <v>46232</v>
      </c>
      <c r="AE82" t="s">
        <v>37</v>
      </c>
      <c r="AF82" t="s">
        <v>37</v>
      </c>
      <c r="AG82" t="s">
        <v>37</v>
      </c>
      <c r="AH82" t="s">
        <v>36</v>
      </c>
      <c r="AI82" t="s">
        <v>36</v>
      </c>
      <c r="AJ82" t="s">
        <v>37</v>
      </c>
      <c r="AK82" t="s">
        <v>37</v>
      </c>
      <c r="AL82" t="s">
        <v>37</v>
      </c>
      <c r="AM82" t="s">
        <v>36</v>
      </c>
    </row>
    <row r="83" spans="1:40" ht="32" x14ac:dyDescent="0.2">
      <c r="A83" t="s">
        <v>650</v>
      </c>
      <c r="B83" t="s">
        <v>1729</v>
      </c>
      <c r="C83" t="s">
        <v>1687</v>
      </c>
      <c r="D83" t="s">
        <v>1688</v>
      </c>
      <c r="E83" t="s">
        <v>651</v>
      </c>
      <c r="F83" t="s">
        <v>1639</v>
      </c>
      <c r="G83" t="s">
        <v>1610</v>
      </c>
      <c r="H83" t="s">
        <v>1611</v>
      </c>
      <c r="I83" t="s">
        <v>1612</v>
      </c>
      <c r="J83" t="s">
        <v>1623</v>
      </c>
      <c r="K83" t="s">
        <v>466</v>
      </c>
      <c r="L83" t="s">
        <v>36</v>
      </c>
      <c r="M83" t="s">
        <v>37</v>
      </c>
      <c r="N83" t="s">
        <v>37</v>
      </c>
      <c r="O83" t="s">
        <v>36</v>
      </c>
      <c r="P83" t="s">
        <v>37</v>
      </c>
      <c r="Q83" t="s">
        <v>907</v>
      </c>
      <c r="R83" t="s">
        <v>50</v>
      </c>
      <c r="S83" t="s">
        <v>36</v>
      </c>
      <c r="T83" t="s">
        <v>37</v>
      </c>
      <c r="U83" t="s">
        <v>658</v>
      </c>
      <c r="V83" t="s">
        <v>36</v>
      </c>
      <c r="W83" t="s">
        <v>82</v>
      </c>
      <c r="X83" t="s">
        <v>55</v>
      </c>
      <c r="Y83" t="s">
        <v>39</v>
      </c>
      <c r="Z83" t="s">
        <v>249</v>
      </c>
      <c r="AA83" t="s">
        <v>1614</v>
      </c>
      <c r="AB83" t="s">
        <v>53</v>
      </c>
      <c r="AC83" t="s">
        <v>186</v>
      </c>
      <c r="AD83">
        <v>46232</v>
      </c>
      <c r="AE83" t="s">
        <v>37</v>
      </c>
      <c r="AF83" t="s">
        <v>37</v>
      </c>
      <c r="AG83" t="s">
        <v>37</v>
      </c>
      <c r="AH83" t="s">
        <v>37</v>
      </c>
      <c r="AI83" t="s">
        <v>36</v>
      </c>
      <c r="AJ83" t="s">
        <v>37</v>
      </c>
      <c r="AK83" t="s">
        <v>37</v>
      </c>
      <c r="AL83" t="s">
        <v>37</v>
      </c>
      <c r="AM83" t="s">
        <v>36</v>
      </c>
      <c r="AN83" s="1" t="s">
        <v>657</v>
      </c>
    </row>
    <row r="84" spans="1:40" x14ac:dyDescent="0.2">
      <c r="A84" t="s">
        <v>659</v>
      </c>
      <c r="B84" t="s">
        <v>1730</v>
      </c>
      <c r="C84" t="s">
        <v>1687</v>
      </c>
      <c r="D84" t="s">
        <v>1688</v>
      </c>
      <c r="E84" t="s">
        <v>651</v>
      </c>
      <c r="F84" t="s">
        <v>1639</v>
      </c>
      <c r="G84" t="s">
        <v>1610</v>
      </c>
      <c r="H84" t="s">
        <v>1611</v>
      </c>
      <c r="I84" t="s">
        <v>1612</v>
      </c>
      <c r="J84" t="s">
        <v>1623</v>
      </c>
      <c r="K84" t="s">
        <v>663</v>
      </c>
      <c r="L84" t="s">
        <v>36</v>
      </c>
      <c r="M84" t="s">
        <v>37</v>
      </c>
      <c r="N84" t="s">
        <v>37</v>
      </c>
      <c r="O84" t="s">
        <v>36</v>
      </c>
      <c r="P84" t="s">
        <v>36</v>
      </c>
      <c r="Q84" t="s">
        <v>907</v>
      </c>
      <c r="R84" t="s">
        <v>50</v>
      </c>
      <c r="S84" t="s">
        <v>36</v>
      </c>
      <c r="T84" t="s">
        <v>37</v>
      </c>
      <c r="U84" t="s">
        <v>658</v>
      </c>
      <c r="V84" t="s">
        <v>36</v>
      </c>
      <c r="W84" t="s">
        <v>27</v>
      </c>
      <c r="X84" t="s">
        <v>55</v>
      </c>
      <c r="Y84" t="s">
        <v>39</v>
      </c>
      <c r="Z84" t="s">
        <v>249</v>
      </c>
      <c r="AA84" t="s">
        <v>1614</v>
      </c>
      <c r="AB84" t="s">
        <v>53</v>
      </c>
      <c r="AC84" t="s">
        <v>186</v>
      </c>
      <c r="AD84">
        <v>46232</v>
      </c>
      <c r="AE84" t="s">
        <v>37</v>
      </c>
      <c r="AF84" t="s">
        <v>37</v>
      </c>
      <c r="AG84" t="s">
        <v>37</v>
      </c>
      <c r="AH84" t="s">
        <v>37</v>
      </c>
      <c r="AI84" t="s">
        <v>36</v>
      </c>
      <c r="AJ84" t="s">
        <v>37</v>
      </c>
      <c r="AK84" t="s">
        <v>37</v>
      </c>
      <c r="AL84" t="s">
        <v>37</v>
      </c>
      <c r="AM84" t="s">
        <v>36</v>
      </c>
    </row>
    <row r="85" spans="1:40" x14ac:dyDescent="0.2">
      <c r="A85" t="s">
        <v>666</v>
      </c>
      <c r="B85" t="s">
        <v>1731</v>
      </c>
      <c r="C85" t="s">
        <v>1687</v>
      </c>
      <c r="D85" t="s">
        <v>1688</v>
      </c>
      <c r="E85" t="s">
        <v>128</v>
      </c>
      <c r="F85" t="s">
        <v>1639</v>
      </c>
      <c r="G85" t="s">
        <v>1610</v>
      </c>
      <c r="H85" t="s">
        <v>1611</v>
      </c>
      <c r="I85" t="s">
        <v>1612</v>
      </c>
      <c r="J85" t="s">
        <v>1623</v>
      </c>
      <c r="K85" t="s">
        <v>670</v>
      </c>
      <c r="L85" t="s">
        <v>36</v>
      </c>
      <c r="M85" t="s">
        <v>37</v>
      </c>
      <c r="N85" t="s">
        <v>37</v>
      </c>
      <c r="O85" t="s">
        <v>36</v>
      </c>
      <c r="P85" t="s">
        <v>37</v>
      </c>
      <c r="Q85" t="s">
        <v>907</v>
      </c>
      <c r="R85" t="s">
        <v>50</v>
      </c>
      <c r="S85" t="s">
        <v>36</v>
      </c>
      <c r="T85" t="s">
        <v>37</v>
      </c>
      <c r="U85" t="s">
        <v>673</v>
      </c>
      <c r="V85" t="s">
        <v>36</v>
      </c>
      <c r="W85" t="s">
        <v>82</v>
      </c>
      <c r="X85" t="s">
        <v>55</v>
      </c>
      <c r="Y85" t="s">
        <v>39</v>
      </c>
      <c r="Z85" t="s">
        <v>249</v>
      </c>
      <c r="AA85" t="s">
        <v>1614</v>
      </c>
      <c r="AB85" t="s">
        <v>53</v>
      </c>
      <c r="AC85" t="s">
        <v>186</v>
      </c>
      <c r="AD85">
        <v>46232</v>
      </c>
      <c r="AE85" t="s">
        <v>37</v>
      </c>
      <c r="AF85" t="s">
        <v>37</v>
      </c>
      <c r="AG85" t="s">
        <v>37</v>
      </c>
      <c r="AH85" t="s">
        <v>37</v>
      </c>
      <c r="AI85" t="s">
        <v>36</v>
      </c>
      <c r="AJ85" t="s">
        <v>37</v>
      </c>
      <c r="AK85" t="s">
        <v>37</v>
      </c>
      <c r="AL85" t="s">
        <v>37</v>
      </c>
      <c r="AM85" t="s">
        <v>36</v>
      </c>
    </row>
    <row r="86" spans="1:40" ht="32" x14ac:dyDescent="0.2">
      <c r="A86" t="s">
        <v>674</v>
      </c>
      <c r="B86" t="s">
        <v>1732</v>
      </c>
      <c r="C86" t="s">
        <v>1687</v>
      </c>
      <c r="D86" t="s">
        <v>1688</v>
      </c>
      <c r="E86" t="s">
        <v>675</v>
      </c>
      <c r="F86" t="s">
        <v>1639</v>
      </c>
      <c r="G86" t="s">
        <v>1610</v>
      </c>
      <c r="H86" t="s">
        <v>1611</v>
      </c>
      <c r="I86" t="s">
        <v>1612</v>
      </c>
      <c r="J86" t="s">
        <v>1623</v>
      </c>
      <c r="K86" t="s">
        <v>466</v>
      </c>
      <c r="L86" t="s">
        <v>36</v>
      </c>
      <c r="M86" t="s">
        <v>37</v>
      </c>
      <c r="N86" t="s">
        <v>37</v>
      </c>
      <c r="O86" t="s">
        <v>36</v>
      </c>
      <c r="P86" t="s">
        <v>37</v>
      </c>
      <c r="Q86" t="s">
        <v>907</v>
      </c>
      <c r="R86" t="s">
        <v>50</v>
      </c>
      <c r="S86" t="s">
        <v>36</v>
      </c>
      <c r="T86" t="s">
        <v>37</v>
      </c>
      <c r="U86" t="s">
        <v>682</v>
      </c>
      <c r="V86" t="s">
        <v>36</v>
      </c>
      <c r="W86" t="s">
        <v>82</v>
      </c>
      <c r="X86" t="s">
        <v>55</v>
      </c>
      <c r="Y86" t="s">
        <v>126</v>
      </c>
      <c r="Z86" t="s">
        <v>249</v>
      </c>
      <c r="AA86" t="s">
        <v>1637</v>
      </c>
      <c r="AB86" t="s">
        <v>53</v>
      </c>
      <c r="AC86" t="s">
        <v>186</v>
      </c>
      <c r="AD86">
        <v>46232</v>
      </c>
      <c r="AE86" t="s">
        <v>37</v>
      </c>
      <c r="AF86" t="s">
        <v>36</v>
      </c>
      <c r="AG86" t="s">
        <v>1113</v>
      </c>
      <c r="AH86" t="s">
        <v>1113</v>
      </c>
      <c r="AI86" t="s">
        <v>36</v>
      </c>
      <c r="AJ86" t="s">
        <v>37</v>
      </c>
      <c r="AK86" t="s">
        <v>37</v>
      </c>
      <c r="AL86" t="s">
        <v>37</v>
      </c>
      <c r="AM86" t="s">
        <v>36</v>
      </c>
      <c r="AN86" s="1" t="s">
        <v>681</v>
      </c>
    </row>
    <row r="87" spans="1:40" ht="32" x14ac:dyDescent="0.2">
      <c r="A87" t="s">
        <v>683</v>
      </c>
      <c r="B87" t="s">
        <v>1733</v>
      </c>
      <c r="C87" t="s">
        <v>1687</v>
      </c>
      <c r="D87" t="s">
        <v>1688</v>
      </c>
      <c r="E87" t="s">
        <v>684</v>
      </c>
      <c r="F87" t="s">
        <v>1626</v>
      </c>
      <c r="G87" t="s">
        <v>1610</v>
      </c>
      <c r="H87" t="s">
        <v>1696</v>
      </c>
      <c r="I87" t="s">
        <v>1612</v>
      </c>
      <c r="J87" t="s">
        <v>1619</v>
      </c>
      <c r="K87" t="s">
        <v>688</v>
      </c>
      <c r="L87" t="s">
        <v>36</v>
      </c>
      <c r="M87" t="s">
        <v>37</v>
      </c>
      <c r="N87" t="s">
        <v>37</v>
      </c>
      <c r="O87" t="s">
        <v>36</v>
      </c>
      <c r="P87" t="s">
        <v>37</v>
      </c>
      <c r="Q87" t="s">
        <v>907</v>
      </c>
      <c r="R87" t="s">
        <v>50</v>
      </c>
      <c r="S87" t="s">
        <v>37</v>
      </c>
      <c r="T87" t="s">
        <v>37</v>
      </c>
      <c r="U87" t="s">
        <v>658</v>
      </c>
      <c r="V87" t="s">
        <v>36</v>
      </c>
      <c r="W87" t="s">
        <v>82</v>
      </c>
      <c r="X87" t="s">
        <v>55</v>
      </c>
      <c r="Y87" t="s">
        <v>39</v>
      </c>
      <c r="Z87" t="s">
        <v>249</v>
      </c>
      <c r="AA87" t="s">
        <v>1614</v>
      </c>
      <c r="AB87" t="s">
        <v>53</v>
      </c>
      <c r="AC87" t="s">
        <v>186</v>
      </c>
      <c r="AD87">
        <v>46232</v>
      </c>
      <c r="AE87" t="s">
        <v>37</v>
      </c>
      <c r="AF87" t="s">
        <v>37</v>
      </c>
      <c r="AG87" t="s">
        <v>37</v>
      </c>
      <c r="AH87" t="s">
        <v>37</v>
      </c>
      <c r="AI87" t="s">
        <v>36</v>
      </c>
      <c r="AJ87" t="s">
        <v>37</v>
      </c>
      <c r="AK87" t="s">
        <v>37</v>
      </c>
      <c r="AL87" t="s">
        <v>37</v>
      </c>
      <c r="AM87" t="s">
        <v>37</v>
      </c>
      <c r="AN87" s="1" t="s">
        <v>1734</v>
      </c>
    </row>
    <row r="88" spans="1:40" ht="32" x14ac:dyDescent="0.2">
      <c r="A88" t="s">
        <v>692</v>
      </c>
      <c r="B88" t="s">
        <v>1735</v>
      </c>
      <c r="C88" t="s">
        <v>1687</v>
      </c>
      <c r="D88" t="s">
        <v>1688</v>
      </c>
      <c r="E88" t="s">
        <v>684</v>
      </c>
      <c r="F88" t="s">
        <v>1626</v>
      </c>
      <c r="G88" t="s">
        <v>1610</v>
      </c>
      <c r="H88" t="s">
        <v>1696</v>
      </c>
      <c r="I88" t="s">
        <v>1612</v>
      </c>
      <c r="J88" t="s">
        <v>1619</v>
      </c>
      <c r="K88" t="s">
        <v>522</v>
      </c>
      <c r="L88" t="s">
        <v>36</v>
      </c>
      <c r="M88" t="s">
        <v>37</v>
      </c>
      <c r="N88" t="s">
        <v>36</v>
      </c>
      <c r="O88" t="s">
        <v>36</v>
      </c>
      <c r="P88" t="s">
        <v>36</v>
      </c>
      <c r="Q88" t="s">
        <v>907</v>
      </c>
      <c r="R88" t="s">
        <v>50</v>
      </c>
      <c r="S88" t="s">
        <v>36</v>
      </c>
      <c r="T88" t="s">
        <v>37</v>
      </c>
      <c r="U88" t="s">
        <v>490</v>
      </c>
      <c r="V88" t="s">
        <v>36</v>
      </c>
      <c r="W88" t="s">
        <v>82</v>
      </c>
      <c r="X88" t="s">
        <v>55</v>
      </c>
      <c r="Y88" t="s">
        <v>39</v>
      </c>
      <c r="Z88" t="s">
        <v>249</v>
      </c>
      <c r="AA88" t="s">
        <v>1614</v>
      </c>
      <c r="AB88" t="s">
        <v>53</v>
      </c>
      <c r="AC88" t="s">
        <v>186</v>
      </c>
      <c r="AD88">
        <v>46232</v>
      </c>
      <c r="AE88" t="s">
        <v>37</v>
      </c>
      <c r="AF88" t="s">
        <v>37</v>
      </c>
      <c r="AG88" t="s">
        <v>37</v>
      </c>
      <c r="AH88" t="s">
        <v>37</v>
      </c>
      <c r="AI88" t="s">
        <v>36</v>
      </c>
      <c r="AJ88" t="s">
        <v>37</v>
      </c>
      <c r="AK88" t="s">
        <v>37</v>
      </c>
      <c r="AL88" t="s">
        <v>37</v>
      </c>
      <c r="AM88" t="s">
        <v>37</v>
      </c>
      <c r="AN88" s="1" t="s">
        <v>1736</v>
      </c>
    </row>
    <row r="89" spans="1:40" ht="32" x14ac:dyDescent="0.2">
      <c r="A89" t="s">
        <v>699</v>
      </c>
      <c r="B89" t="s">
        <v>1737</v>
      </c>
      <c r="C89" t="s">
        <v>1687</v>
      </c>
      <c r="D89" t="s">
        <v>1688</v>
      </c>
      <c r="E89" t="s">
        <v>684</v>
      </c>
      <c r="F89" t="s">
        <v>1626</v>
      </c>
      <c r="G89" t="s">
        <v>1610</v>
      </c>
      <c r="H89" t="s">
        <v>1696</v>
      </c>
      <c r="I89" t="s">
        <v>1612</v>
      </c>
      <c r="J89" t="s">
        <v>1619</v>
      </c>
      <c r="K89" t="s">
        <v>522</v>
      </c>
      <c r="L89" t="s">
        <v>36</v>
      </c>
      <c r="M89" t="s">
        <v>37</v>
      </c>
      <c r="N89" t="s">
        <v>36</v>
      </c>
      <c r="O89" t="s">
        <v>36</v>
      </c>
      <c r="P89" t="s">
        <v>36</v>
      </c>
      <c r="Q89" t="s">
        <v>907</v>
      </c>
      <c r="R89" t="s">
        <v>50</v>
      </c>
      <c r="S89" t="s">
        <v>36</v>
      </c>
      <c r="T89" t="s">
        <v>37</v>
      </c>
      <c r="U89" t="s">
        <v>490</v>
      </c>
      <c r="V89" t="s">
        <v>36</v>
      </c>
      <c r="W89" t="s">
        <v>82</v>
      </c>
      <c r="X89" t="s">
        <v>55</v>
      </c>
      <c r="Y89" t="s">
        <v>39</v>
      </c>
      <c r="Z89" t="s">
        <v>249</v>
      </c>
      <c r="AA89" t="s">
        <v>1614</v>
      </c>
      <c r="AB89" t="s">
        <v>53</v>
      </c>
      <c r="AC89" t="s">
        <v>186</v>
      </c>
      <c r="AD89">
        <v>46232</v>
      </c>
      <c r="AE89" t="s">
        <v>37</v>
      </c>
      <c r="AF89" t="s">
        <v>37</v>
      </c>
      <c r="AG89" t="s">
        <v>37</v>
      </c>
      <c r="AH89" t="s">
        <v>37</v>
      </c>
      <c r="AI89" t="s">
        <v>36</v>
      </c>
      <c r="AJ89" t="s">
        <v>37</v>
      </c>
      <c r="AK89" t="s">
        <v>37</v>
      </c>
      <c r="AL89" t="s">
        <v>37</v>
      </c>
      <c r="AM89" t="s">
        <v>37</v>
      </c>
      <c r="AN89" s="1" t="s">
        <v>1738</v>
      </c>
    </row>
    <row r="90" spans="1:40" ht="32" x14ac:dyDescent="0.2">
      <c r="A90" t="s">
        <v>704</v>
      </c>
      <c r="B90" t="s">
        <v>1739</v>
      </c>
      <c r="C90" t="s">
        <v>1687</v>
      </c>
      <c r="D90" t="s">
        <v>1688</v>
      </c>
      <c r="E90" t="s">
        <v>684</v>
      </c>
      <c r="F90" t="s">
        <v>1626</v>
      </c>
      <c r="G90" t="s">
        <v>1610</v>
      </c>
      <c r="H90" t="s">
        <v>1696</v>
      </c>
      <c r="I90" t="s">
        <v>1612</v>
      </c>
      <c r="J90" t="s">
        <v>1619</v>
      </c>
      <c r="K90" t="s">
        <v>522</v>
      </c>
      <c r="L90" t="s">
        <v>36</v>
      </c>
      <c r="M90" t="s">
        <v>37</v>
      </c>
      <c r="N90" t="s">
        <v>36</v>
      </c>
      <c r="O90" t="s">
        <v>36</v>
      </c>
      <c r="P90" t="s">
        <v>36</v>
      </c>
      <c r="Q90" t="s">
        <v>907</v>
      </c>
      <c r="R90" t="s">
        <v>50</v>
      </c>
      <c r="S90" t="s">
        <v>36</v>
      </c>
      <c r="T90" t="s">
        <v>37</v>
      </c>
      <c r="U90" t="s">
        <v>490</v>
      </c>
      <c r="V90" t="s">
        <v>36</v>
      </c>
      <c r="W90" t="s">
        <v>82</v>
      </c>
      <c r="X90" t="s">
        <v>55</v>
      </c>
      <c r="Y90" t="s">
        <v>39</v>
      </c>
      <c r="Z90" t="s">
        <v>249</v>
      </c>
      <c r="AA90" t="s">
        <v>1614</v>
      </c>
      <c r="AB90" t="s">
        <v>53</v>
      </c>
      <c r="AC90" t="s">
        <v>186</v>
      </c>
      <c r="AD90">
        <v>46232</v>
      </c>
      <c r="AE90" t="s">
        <v>37</v>
      </c>
      <c r="AF90" t="s">
        <v>37</v>
      </c>
      <c r="AG90" t="s">
        <v>37</v>
      </c>
      <c r="AH90" t="s">
        <v>37</v>
      </c>
      <c r="AI90" t="s">
        <v>36</v>
      </c>
      <c r="AJ90" t="s">
        <v>37</v>
      </c>
      <c r="AK90" t="s">
        <v>37</v>
      </c>
      <c r="AL90" t="s">
        <v>37</v>
      </c>
      <c r="AM90" t="s">
        <v>37</v>
      </c>
      <c r="AN90" s="1" t="s">
        <v>1740</v>
      </c>
    </row>
    <row r="91" spans="1:40" ht="32" x14ac:dyDescent="0.2">
      <c r="A91" t="s">
        <v>710</v>
      </c>
      <c r="B91" t="s">
        <v>1741</v>
      </c>
      <c r="C91" t="s">
        <v>1687</v>
      </c>
      <c r="D91" t="s">
        <v>1688</v>
      </c>
      <c r="E91" t="s">
        <v>684</v>
      </c>
      <c r="F91" t="s">
        <v>1626</v>
      </c>
      <c r="G91" t="s">
        <v>1610</v>
      </c>
      <c r="H91" t="s">
        <v>1696</v>
      </c>
      <c r="I91" t="s">
        <v>1612</v>
      </c>
      <c r="J91" t="s">
        <v>1619</v>
      </c>
      <c r="K91" t="s">
        <v>522</v>
      </c>
      <c r="L91" t="s">
        <v>36</v>
      </c>
      <c r="M91" t="s">
        <v>37</v>
      </c>
      <c r="N91" t="s">
        <v>36</v>
      </c>
      <c r="O91" t="s">
        <v>36</v>
      </c>
      <c r="P91" t="s">
        <v>36</v>
      </c>
      <c r="Q91" t="s">
        <v>907</v>
      </c>
      <c r="R91" t="s">
        <v>50</v>
      </c>
      <c r="S91" t="s">
        <v>36</v>
      </c>
      <c r="T91" t="s">
        <v>37</v>
      </c>
      <c r="U91" t="s">
        <v>715</v>
      </c>
      <c r="V91" t="s">
        <v>36</v>
      </c>
      <c r="W91" t="s">
        <v>82</v>
      </c>
      <c r="X91" t="s">
        <v>55</v>
      </c>
      <c r="Y91" t="s">
        <v>39</v>
      </c>
      <c r="Z91" t="s">
        <v>249</v>
      </c>
      <c r="AA91" t="s">
        <v>1614</v>
      </c>
      <c r="AB91" t="s">
        <v>53</v>
      </c>
      <c r="AC91" t="s">
        <v>186</v>
      </c>
      <c r="AD91">
        <v>46232</v>
      </c>
      <c r="AE91" t="s">
        <v>37</v>
      </c>
      <c r="AF91" t="s">
        <v>37</v>
      </c>
      <c r="AG91" t="s">
        <v>37</v>
      </c>
      <c r="AH91" t="s">
        <v>37</v>
      </c>
      <c r="AI91" t="s">
        <v>36</v>
      </c>
      <c r="AJ91" t="s">
        <v>37</v>
      </c>
      <c r="AK91" t="s">
        <v>37</v>
      </c>
      <c r="AL91" t="s">
        <v>37</v>
      </c>
      <c r="AM91" t="s">
        <v>37</v>
      </c>
      <c r="AN91" s="1" t="s">
        <v>1742</v>
      </c>
    </row>
    <row r="92" spans="1:40" ht="64" x14ac:dyDescent="0.2">
      <c r="A92" t="s">
        <v>716</v>
      </c>
      <c r="B92" t="s">
        <v>1743</v>
      </c>
      <c r="C92" t="s">
        <v>1687</v>
      </c>
      <c r="D92" t="s">
        <v>1688</v>
      </c>
      <c r="E92" t="s">
        <v>717</v>
      </c>
      <c r="F92" t="s">
        <v>1670</v>
      </c>
      <c r="G92" t="s">
        <v>1692</v>
      </c>
      <c r="H92" t="s">
        <v>1611</v>
      </c>
      <c r="I92" t="s">
        <v>1744</v>
      </c>
      <c r="J92" t="s">
        <v>1623</v>
      </c>
      <c r="K92" t="s">
        <v>721</v>
      </c>
      <c r="L92" t="s">
        <v>36</v>
      </c>
      <c r="M92" t="s">
        <v>37</v>
      </c>
      <c r="N92" t="s">
        <v>37</v>
      </c>
      <c r="O92" t="s">
        <v>37</v>
      </c>
      <c r="P92" t="s">
        <v>37</v>
      </c>
      <c r="Q92" t="s">
        <v>1216</v>
      </c>
      <c r="R92" t="s">
        <v>50</v>
      </c>
      <c r="S92" t="s">
        <v>37</v>
      </c>
      <c r="T92" t="s">
        <v>37</v>
      </c>
      <c r="U92" t="s">
        <v>725</v>
      </c>
      <c r="V92" t="s">
        <v>36</v>
      </c>
      <c r="W92" t="s">
        <v>82</v>
      </c>
      <c r="X92" t="s">
        <v>40</v>
      </c>
      <c r="Y92" t="s">
        <v>397</v>
      </c>
      <c r="Z92" t="s">
        <v>373</v>
      </c>
      <c r="AA92" t="s">
        <v>1668</v>
      </c>
      <c r="AB92" t="s">
        <v>1678</v>
      </c>
      <c r="AC92" t="s">
        <v>186</v>
      </c>
      <c r="AD92">
        <v>46232</v>
      </c>
      <c r="AE92" t="s">
        <v>36</v>
      </c>
      <c r="AF92" t="s">
        <v>36</v>
      </c>
      <c r="AG92" t="s">
        <v>1113</v>
      </c>
      <c r="AH92" t="s">
        <v>1113</v>
      </c>
      <c r="AI92" t="s">
        <v>36</v>
      </c>
      <c r="AJ92" t="s">
        <v>37</v>
      </c>
      <c r="AK92" t="s">
        <v>37</v>
      </c>
      <c r="AL92" t="s">
        <v>37</v>
      </c>
      <c r="AM92" t="s">
        <v>36</v>
      </c>
      <c r="AN92" s="1" t="s">
        <v>1745</v>
      </c>
    </row>
    <row r="93" spans="1:40" x14ac:dyDescent="0.2">
      <c r="A93" t="s">
        <v>726</v>
      </c>
      <c r="B93" t="s">
        <v>1746</v>
      </c>
      <c r="C93" t="s">
        <v>1687</v>
      </c>
      <c r="D93" t="s">
        <v>1688</v>
      </c>
      <c r="E93" t="s">
        <v>727</v>
      </c>
      <c r="F93" t="s">
        <v>1629</v>
      </c>
      <c r="G93" t="s">
        <v>1610</v>
      </c>
      <c r="H93" t="s">
        <v>1611</v>
      </c>
      <c r="I93" t="s">
        <v>1612</v>
      </c>
      <c r="J93" t="s">
        <v>1619</v>
      </c>
      <c r="K93" t="s">
        <v>731</v>
      </c>
      <c r="L93" t="s">
        <v>36</v>
      </c>
      <c r="M93" t="s">
        <v>37</v>
      </c>
      <c r="N93" t="s">
        <v>37</v>
      </c>
      <c r="O93" t="s">
        <v>36</v>
      </c>
      <c r="P93" t="s">
        <v>37</v>
      </c>
      <c r="Q93" t="s">
        <v>1216</v>
      </c>
      <c r="R93" t="s">
        <v>33</v>
      </c>
      <c r="S93" t="s">
        <v>36</v>
      </c>
      <c r="T93" t="s">
        <v>37</v>
      </c>
      <c r="U93" t="s">
        <v>734</v>
      </c>
      <c r="V93" t="s">
        <v>36</v>
      </c>
      <c r="W93" t="s">
        <v>27</v>
      </c>
      <c r="X93" t="s">
        <v>79</v>
      </c>
      <c r="Y93" t="s">
        <v>54</v>
      </c>
      <c r="Z93" t="s">
        <v>373</v>
      </c>
      <c r="AA93" t="s">
        <v>1614</v>
      </c>
      <c r="AB93" t="s">
        <v>1678</v>
      </c>
      <c r="AC93" t="s">
        <v>186</v>
      </c>
      <c r="AD93">
        <v>46232</v>
      </c>
      <c r="AE93" t="s">
        <v>37</v>
      </c>
      <c r="AF93" t="s">
        <v>37</v>
      </c>
      <c r="AG93" t="s">
        <v>37</v>
      </c>
      <c r="AH93" t="s">
        <v>36</v>
      </c>
      <c r="AI93" t="s">
        <v>36</v>
      </c>
      <c r="AJ93" t="s">
        <v>37</v>
      </c>
      <c r="AK93" t="s">
        <v>37</v>
      </c>
      <c r="AL93" t="s">
        <v>36</v>
      </c>
      <c r="AM93" t="s">
        <v>36</v>
      </c>
    </row>
    <row r="94" spans="1:40" ht="64" x14ac:dyDescent="0.2">
      <c r="A94" t="s">
        <v>735</v>
      </c>
      <c r="B94" t="s">
        <v>1747</v>
      </c>
      <c r="C94" t="s">
        <v>1687</v>
      </c>
      <c r="D94" t="s">
        <v>1688</v>
      </c>
      <c r="E94" t="s">
        <v>736</v>
      </c>
      <c r="F94" t="s">
        <v>260</v>
      </c>
      <c r="G94" t="s">
        <v>1692</v>
      </c>
      <c r="H94" t="s">
        <v>1611</v>
      </c>
      <c r="I94" t="s">
        <v>1744</v>
      </c>
      <c r="J94" t="s">
        <v>1623</v>
      </c>
      <c r="K94" t="s">
        <v>81</v>
      </c>
      <c r="L94" t="s">
        <v>36</v>
      </c>
      <c r="M94" t="s">
        <v>36</v>
      </c>
      <c r="N94" t="s">
        <v>36</v>
      </c>
      <c r="O94" t="s">
        <v>36</v>
      </c>
      <c r="P94" t="s">
        <v>37</v>
      </c>
      <c r="Q94" t="s">
        <v>1216</v>
      </c>
      <c r="R94" t="s">
        <v>33</v>
      </c>
      <c r="S94" t="s">
        <v>36</v>
      </c>
      <c r="T94" t="s">
        <v>37</v>
      </c>
      <c r="U94" t="s">
        <v>743</v>
      </c>
      <c r="V94" t="s">
        <v>36</v>
      </c>
      <c r="W94" t="s">
        <v>82</v>
      </c>
      <c r="X94" t="s">
        <v>55</v>
      </c>
      <c r="Y94" t="s">
        <v>54</v>
      </c>
      <c r="Z94" t="s">
        <v>373</v>
      </c>
      <c r="AA94" t="s">
        <v>1614</v>
      </c>
      <c r="AB94" t="s">
        <v>1678</v>
      </c>
      <c r="AC94" t="s">
        <v>186</v>
      </c>
      <c r="AD94">
        <v>46232</v>
      </c>
      <c r="AE94" t="s">
        <v>37</v>
      </c>
      <c r="AF94" t="s">
        <v>37</v>
      </c>
      <c r="AG94" t="s">
        <v>1113</v>
      </c>
      <c r="AH94" t="s">
        <v>1113</v>
      </c>
      <c r="AI94" t="s">
        <v>36</v>
      </c>
      <c r="AJ94" t="s">
        <v>37</v>
      </c>
      <c r="AK94" t="s">
        <v>37</v>
      </c>
      <c r="AL94" t="s">
        <v>36</v>
      </c>
      <c r="AM94" t="s">
        <v>36</v>
      </c>
      <c r="AN94" s="1" t="s">
        <v>1748</v>
      </c>
    </row>
    <row r="95" spans="1:40" x14ac:dyDescent="0.2">
      <c r="A95" t="s">
        <v>744</v>
      </c>
      <c r="B95" t="s">
        <v>1749</v>
      </c>
      <c r="C95" t="s">
        <v>1687</v>
      </c>
      <c r="D95" t="s">
        <v>1688</v>
      </c>
      <c r="E95" t="s">
        <v>745</v>
      </c>
      <c r="F95" t="s">
        <v>1670</v>
      </c>
      <c r="G95" t="s">
        <v>1610</v>
      </c>
      <c r="H95" t="s">
        <v>1611</v>
      </c>
      <c r="I95" t="s">
        <v>1612</v>
      </c>
      <c r="J95" t="s">
        <v>1623</v>
      </c>
      <c r="K95" t="s">
        <v>496</v>
      </c>
      <c r="L95" t="s">
        <v>36</v>
      </c>
      <c r="M95" t="s">
        <v>37</v>
      </c>
      <c r="N95" t="s">
        <v>36</v>
      </c>
      <c r="O95" t="s">
        <v>36</v>
      </c>
      <c r="P95" t="s">
        <v>37</v>
      </c>
      <c r="Q95" t="s">
        <v>907</v>
      </c>
      <c r="R95" t="s">
        <v>33</v>
      </c>
      <c r="S95" t="s">
        <v>36</v>
      </c>
      <c r="T95" t="s">
        <v>37</v>
      </c>
      <c r="U95" t="s">
        <v>490</v>
      </c>
      <c r="V95" t="s">
        <v>36</v>
      </c>
      <c r="W95" t="s">
        <v>82</v>
      </c>
      <c r="X95" t="s">
        <v>55</v>
      </c>
      <c r="Y95" t="s">
        <v>54</v>
      </c>
      <c r="Z95" t="s">
        <v>373</v>
      </c>
      <c r="AA95" t="s">
        <v>1614</v>
      </c>
      <c r="AB95" t="s">
        <v>1678</v>
      </c>
      <c r="AC95" t="s">
        <v>186</v>
      </c>
      <c r="AD95">
        <v>46232</v>
      </c>
      <c r="AE95" t="s">
        <v>37</v>
      </c>
      <c r="AF95" t="s">
        <v>37</v>
      </c>
      <c r="AG95" t="s">
        <v>37</v>
      </c>
      <c r="AH95" t="s">
        <v>37</v>
      </c>
      <c r="AI95" t="s">
        <v>36</v>
      </c>
      <c r="AJ95" t="s">
        <v>37</v>
      </c>
      <c r="AK95" t="s">
        <v>37</v>
      </c>
      <c r="AL95" t="s">
        <v>36</v>
      </c>
      <c r="AM95" t="s">
        <v>36</v>
      </c>
    </row>
    <row r="96" spans="1:40" ht="32" x14ac:dyDescent="0.2">
      <c r="A96" t="s">
        <v>751</v>
      </c>
      <c r="B96" t="s">
        <v>1750</v>
      </c>
      <c r="C96" t="s">
        <v>1687</v>
      </c>
      <c r="D96" t="s">
        <v>1688</v>
      </c>
      <c r="E96" t="s">
        <v>399</v>
      </c>
      <c r="F96" t="s">
        <v>1652</v>
      </c>
      <c r="G96" t="s">
        <v>1610</v>
      </c>
      <c r="H96" t="s">
        <v>1696</v>
      </c>
      <c r="I96" t="s">
        <v>1612</v>
      </c>
      <c r="J96" t="s">
        <v>1623</v>
      </c>
      <c r="K96" t="s">
        <v>466</v>
      </c>
      <c r="L96" t="s">
        <v>36</v>
      </c>
      <c r="M96" t="s">
        <v>36</v>
      </c>
      <c r="N96" t="s">
        <v>37</v>
      </c>
      <c r="O96" t="s">
        <v>36</v>
      </c>
      <c r="P96" t="s">
        <v>37</v>
      </c>
      <c r="Q96" t="s">
        <v>1216</v>
      </c>
      <c r="R96" t="s">
        <v>50</v>
      </c>
      <c r="S96" t="s">
        <v>36</v>
      </c>
      <c r="T96" t="s">
        <v>37</v>
      </c>
      <c r="U96" t="s">
        <v>406</v>
      </c>
      <c r="V96" t="s">
        <v>36</v>
      </c>
      <c r="W96" t="s">
        <v>82</v>
      </c>
      <c r="X96" t="s">
        <v>55</v>
      </c>
      <c r="Y96" t="s">
        <v>39</v>
      </c>
      <c r="Z96" t="s">
        <v>38</v>
      </c>
      <c r="AA96" t="s">
        <v>1614</v>
      </c>
      <c r="AB96" t="s">
        <v>38</v>
      </c>
      <c r="AC96" t="s">
        <v>186</v>
      </c>
      <c r="AD96">
        <v>46232</v>
      </c>
      <c r="AE96" t="s">
        <v>37</v>
      </c>
      <c r="AF96" t="s">
        <v>37</v>
      </c>
      <c r="AG96" t="s">
        <v>37</v>
      </c>
      <c r="AH96" t="s">
        <v>36</v>
      </c>
      <c r="AI96" t="s">
        <v>36</v>
      </c>
      <c r="AJ96" t="s">
        <v>37</v>
      </c>
      <c r="AK96" t="s">
        <v>37</v>
      </c>
      <c r="AL96" t="s">
        <v>37</v>
      </c>
      <c r="AM96" t="s">
        <v>37</v>
      </c>
      <c r="AN96" s="1" t="s">
        <v>1751</v>
      </c>
    </row>
    <row r="97" spans="1:40" ht="32" x14ac:dyDescent="0.2">
      <c r="A97" t="s">
        <v>758</v>
      </c>
      <c r="B97" t="s">
        <v>1752</v>
      </c>
      <c r="C97" t="s">
        <v>1687</v>
      </c>
      <c r="D97" t="s">
        <v>1688</v>
      </c>
      <c r="E97" t="s">
        <v>399</v>
      </c>
      <c r="F97" t="s">
        <v>1652</v>
      </c>
      <c r="G97" t="s">
        <v>1610</v>
      </c>
      <c r="H97" t="s">
        <v>1696</v>
      </c>
      <c r="I97" t="s">
        <v>1612</v>
      </c>
      <c r="J97" t="s">
        <v>1623</v>
      </c>
      <c r="K97" t="s">
        <v>466</v>
      </c>
      <c r="L97" t="s">
        <v>36</v>
      </c>
      <c r="M97" t="s">
        <v>36</v>
      </c>
      <c r="N97" t="s">
        <v>37</v>
      </c>
      <c r="O97" t="s">
        <v>36</v>
      </c>
      <c r="P97" t="s">
        <v>37</v>
      </c>
      <c r="Q97" t="s">
        <v>1216</v>
      </c>
      <c r="R97" t="s">
        <v>33</v>
      </c>
      <c r="S97" t="s">
        <v>36</v>
      </c>
      <c r="T97" t="s">
        <v>37</v>
      </c>
      <c r="U97" t="s">
        <v>406</v>
      </c>
      <c r="V97" t="s">
        <v>36</v>
      </c>
      <c r="W97" t="s">
        <v>82</v>
      </c>
      <c r="X97" t="s">
        <v>55</v>
      </c>
      <c r="Y97" t="s">
        <v>39</v>
      </c>
      <c r="Z97" t="s">
        <v>38</v>
      </c>
      <c r="AA97" t="s">
        <v>1614</v>
      </c>
      <c r="AB97" t="s">
        <v>38</v>
      </c>
      <c r="AC97" t="s">
        <v>186</v>
      </c>
      <c r="AD97">
        <v>46232</v>
      </c>
      <c r="AE97" t="s">
        <v>37</v>
      </c>
      <c r="AF97" t="s">
        <v>37</v>
      </c>
      <c r="AG97" t="s">
        <v>37</v>
      </c>
      <c r="AH97" t="s">
        <v>36</v>
      </c>
      <c r="AI97" t="s">
        <v>36</v>
      </c>
      <c r="AJ97" t="s">
        <v>37</v>
      </c>
      <c r="AK97" t="s">
        <v>37</v>
      </c>
      <c r="AL97" t="s">
        <v>36</v>
      </c>
      <c r="AM97" t="s">
        <v>37</v>
      </c>
      <c r="AN97" s="1" t="s">
        <v>1753</v>
      </c>
    </row>
    <row r="98" spans="1:40" ht="16" x14ac:dyDescent="0.2">
      <c r="A98" t="s">
        <v>763</v>
      </c>
      <c r="B98" t="s">
        <v>1754</v>
      </c>
      <c r="C98" t="s">
        <v>1687</v>
      </c>
      <c r="D98" t="s">
        <v>1688</v>
      </c>
      <c r="E98" t="s">
        <v>399</v>
      </c>
      <c r="F98" t="s">
        <v>1652</v>
      </c>
      <c r="G98" t="s">
        <v>1610</v>
      </c>
      <c r="H98" t="s">
        <v>1696</v>
      </c>
      <c r="I98" t="s">
        <v>1612</v>
      </c>
      <c r="J98" t="s">
        <v>1623</v>
      </c>
      <c r="K98" t="s">
        <v>466</v>
      </c>
      <c r="L98" t="s">
        <v>36</v>
      </c>
      <c r="M98" t="s">
        <v>36</v>
      </c>
      <c r="N98" t="s">
        <v>37</v>
      </c>
      <c r="O98" t="s">
        <v>36</v>
      </c>
      <c r="P98" t="s">
        <v>37</v>
      </c>
      <c r="Q98" t="s">
        <v>1216</v>
      </c>
      <c r="R98" t="s">
        <v>33</v>
      </c>
      <c r="S98" t="s">
        <v>36</v>
      </c>
      <c r="T98" t="s">
        <v>37</v>
      </c>
      <c r="U98" t="s">
        <v>769</v>
      </c>
      <c r="V98" t="s">
        <v>36</v>
      </c>
      <c r="W98" t="s">
        <v>82</v>
      </c>
      <c r="X98" t="s">
        <v>55</v>
      </c>
      <c r="Y98" t="s">
        <v>39</v>
      </c>
      <c r="Z98" t="s">
        <v>38</v>
      </c>
      <c r="AA98" t="s">
        <v>1614</v>
      </c>
      <c r="AB98" t="s">
        <v>38</v>
      </c>
      <c r="AC98" t="s">
        <v>186</v>
      </c>
      <c r="AD98">
        <v>46232</v>
      </c>
      <c r="AE98" t="s">
        <v>37</v>
      </c>
      <c r="AF98" t="s">
        <v>37</v>
      </c>
      <c r="AG98" t="s">
        <v>37</v>
      </c>
      <c r="AH98" t="s">
        <v>36</v>
      </c>
      <c r="AI98" t="s">
        <v>36</v>
      </c>
      <c r="AJ98" t="s">
        <v>37</v>
      </c>
      <c r="AK98" t="s">
        <v>37</v>
      </c>
      <c r="AL98" t="s">
        <v>36</v>
      </c>
      <c r="AM98" t="s">
        <v>37</v>
      </c>
      <c r="AN98" s="1" t="s">
        <v>1755</v>
      </c>
    </row>
    <row r="99" spans="1:40" ht="48" x14ac:dyDescent="0.2">
      <c r="A99" t="s">
        <v>770</v>
      </c>
      <c r="B99" t="s">
        <v>1756</v>
      </c>
      <c r="C99" t="s">
        <v>1687</v>
      </c>
      <c r="D99" t="s">
        <v>1688</v>
      </c>
      <c r="E99" t="s">
        <v>399</v>
      </c>
      <c r="F99" t="s">
        <v>1652</v>
      </c>
      <c r="G99" t="s">
        <v>1610</v>
      </c>
      <c r="H99" t="s">
        <v>1696</v>
      </c>
      <c r="I99" t="s">
        <v>1612</v>
      </c>
      <c r="J99" t="s">
        <v>1623</v>
      </c>
      <c r="K99" t="s">
        <v>466</v>
      </c>
      <c r="L99" t="s">
        <v>36</v>
      </c>
      <c r="M99" t="s">
        <v>36</v>
      </c>
      <c r="N99" t="s">
        <v>37</v>
      </c>
      <c r="O99" t="s">
        <v>36</v>
      </c>
      <c r="P99" t="s">
        <v>37</v>
      </c>
      <c r="Q99" t="s">
        <v>1216</v>
      </c>
      <c r="R99" t="s">
        <v>33</v>
      </c>
      <c r="S99" t="s">
        <v>36</v>
      </c>
      <c r="T99" t="s">
        <v>37</v>
      </c>
      <c r="U99" t="s">
        <v>214</v>
      </c>
      <c r="V99" t="s">
        <v>36</v>
      </c>
      <c r="W99" t="s">
        <v>27</v>
      </c>
      <c r="X99" t="s">
        <v>55</v>
      </c>
      <c r="Y99" t="s">
        <v>39</v>
      </c>
      <c r="Z99" t="s">
        <v>38</v>
      </c>
      <c r="AA99" t="s">
        <v>1614</v>
      </c>
      <c r="AB99" t="s">
        <v>38</v>
      </c>
      <c r="AC99" t="s">
        <v>186</v>
      </c>
      <c r="AD99">
        <v>46232</v>
      </c>
      <c r="AE99" t="s">
        <v>37</v>
      </c>
      <c r="AF99" t="s">
        <v>37</v>
      </c>
      <c r="AG99" t="s">
        <v>37</v>
      </c>
      <c r="AH99" t="s">
        <v>36</v>
      </c>
      <c r="AI99" t="s">
        <v>36</v>
      </c>
      <c r="AJ99" t="s">
        <v>37</v>
      </c>
      <c r="AK99" t="s">
        <v>37</v>
      </c>
      <c r="AL99" t="s">
        <v>36</v>
      </c>
      <c r="AM99" t="s">
        <v>37</v>
      </c>
      <c r="AN99" s="1" t="s">
        <v>1757</v>
      </c>
    </row>
    <row r="100" spans="1:40" ht="32" x14ac:dyDescent="0.2">
      <c r="A100" t="s">
        <v>777</v>
      </c>
      <c r="B100" t="s">
        <v>1758</v>
      </c>
      <c r="C100" t="s">
        <v>1687</v>
      </c>
      <c r="D100" t="s">
        <v>1688</v>
      </c>
      <c r="E100" t="s">
        <v>778</v>
      </c>
      <c r="F100" t="s">
        <v>1629</v>
      </c>
      <c r="G100" t="s">
        <v>1610</v>
      </c>
      <c r="H100" t="s">
        <v>1611</v>
      </c>
      <c r="I100" t="s">
        <v>1612</v>
      </c>
      <c r="J100" t="s">
        <v>1623</v>
      </c>
      <c r="K100" t="s">
        <v>466</v>
      </c>
      <c r="L100" t="s">
        <v>36</v>
      </c>
      <c r="M100" t="s">
        <v>37</v>
      </c>
      <c r="N100" t="s">
        <v>37</v>
      </c>
      <c r="O100" t="s">
        <v>36</v>
      </c>
      <c r="P100" t="s">
        <v>37</v>
      </c>
      <c r="Q100" t="s">
        <v>1216</v>
      </c>
      <c r="R100" t="s">
        <v>33</v>
      </c>
      <c r="S100" t="s">
        <v>36</v>
      </c>
      <c r="T100" t="s">
        <v>37</v>
      </c>
      <c r="U100" t="s">
        <v>785</v>
      </c>
      <c r="V100" t="s">
        <v>36</v>
      </c>
      <c r="W100" t="s">
        <v>82</v>
      </c>
      <c r="X100" t="s">
        <v>55</v>
      </c>
      <c r="Y100" t="s">
        <v>39</v>
      </c>
      <c r="Z100" t="s">
        <v>38</v>
      </c>
      <c r="AA100" t="s">
        <v>1614</v>
      </c>
      <c r="AB100" t="s">
        <v>1630</v>
      </c>
      <c r="AC100" t="s">
        <v>186</v>
      </c>
      <c r="AD100">
        <v>46232</v>
      </c>
      <c r="AE100" t="s">
        <v>37</v>
      </c>
      <c r="AF100" t="s">
        <v>37</v>
      </c>
      <c r="AG100" t="s">
        <v>37</v>
      </c>
      <c r="AH100" t="s">
        <v>36</v>
      </c>
      <c r="AI100" t="s">
        <v>36</v>
      </c>
      <c r="AJ100" t="s">
        <v>37</v>
      </c>
      <c r="AK100" t="s">
        <v>37</v>
      </c>
      <c r="AL100" t="s">
        <v>36</v>
      </c>
      <c r="AM100" t="s">
        <v>36</v>
      </c>
      <c r="AN100" s="1" t="s">
        <v>784</v>
      </c>
    </row>
    <row r="101" spans="1:40" ht="16" x14ac:dyDescent="0.2">
      <c r="A101" t="s">
        <v>786</v>
      </c>
      <c r="B101" t="s">
        <v>1759</v>
      </c>
      <c r="C101" t="s">
        <v>1687</v>
      </c>
      <c r="D101" t="s">
        <v>1688</v>
      </c>
      <c r="E101" t="s">
        <v>787</v>
      </c>
      <c r="F101" t="s">
        <v>1629</v>
      </c>
      <c r="G101" t="s">
        <v>1610</v>
      </c>
      <c r="H101" t="s">
        <v>1611</v>
      </c>
      <c r="I101" t="s">
        <v>1612</v>
      </c>
      <c r="J101" t="s">
        <v>1623</v>
      </c>
      <c r="K101" t="s">
        <v>466</v>
      </c>
      <c r="L101" t="s">
        <v>36</v>
      </c>
      <c r="M101" t="s">
        <v>37</v>
      </c>
      <c r="N101" t="s">
        <v>37</v>
      </c>
      <c r="O101" t="s">
        <v>36</v>
      </c>
      <c r="P101" t="s">
        <v>37</v>
      </c>
      <c r="Q101" t="s">
        <v>1216</v>
      </c>
      <c r="R101" t="s">
        <v>33</v>
      </c>
      <c r="S101" t="s">
        <v>36</v>
      </c>
      <c r="T101" t="s">
        <v>37</v>
      </c>
      <c r="U101" t="s">
        <v>785</v>
      </c>
      <c r="V101" t="s">
        <v>36</v>
      </c>
      <c r="W101" t="s">
        <v>82</v>
      </c>
      <c r="X101" t="s">
        <v>55</v>
      </c>
      <c r="Y101" t="s">
        <v>39</v>
      </c>
      <c r="Z101" t="s">
        <v>38</v>
      </c>
      <c r="AA101" t="s">
        <v>1614</v>
      </c>
      <c r="AB101" t="s">
        <v>1630</v>
      </c>
      <c r="AC101" t="s">
        <v>186</v>
      </c>
      <c r="AD101">
        <v>46232</v>
      </c>
      <c r="AE101" t="s">
        <v>37</v>
      </c>
      <c r="AF101" t="s">
        <v>37</v>
      </c>
      <c r="AG101" t="s">
        <v>37</v>
      </c>
      <c r="AH101" t="s">
        <v>36</v>
      </c>
      <c r="AI101" t="s">
        <v>36</v>
      </c>
      <c r="AJ101" t="s">
        <v>37</v>
      </c>
      <c r="AK101" t="s">
        <v>37</v>
      </c>
      <c r="AL101" t="s">
        <v>36</v>
      </c>
      <c r="AM101" t="s">
        <v>36</v>
      </c>
      <c r="AN101" s="1" t="s">
        <v>793</v>
      </c>
    </row>
    <row r="102" spans="1:40" ht="48" x14ac:dyDescent="0.2">
      <c r="A102" t="s">
        <v>794</v>
      </c>
      <c r="B102" t="s">
        <v>1760</v>
      </c>
      <c r="C102" t="s">
        <v>1687</v>
      </c>
      <c r="D102" t="s">
        <v>1688</v>
      </c>
      <c r="E102" t="s">
        <v>795</v>
      </c>
      <c r="F102" t="s">
        <v>1629</v>
      </c>
      <c r="G102" t="s">
        <v>1610</v>
      </c>
      <c r="H102" t="s">
        <v>1696</v>
      </c>
      <c r="I102" t="s">
        <v>1612</v>
      </c>
      <c r="J102" t="s">
        <v>1623</v>
      </c>
      <c r="K102" t="s">
        <v>466</v>
      </c>
      <c r="L102" t="s">
        <v>36</v>
      </c>
      <c r="M102" t="s">
        <v>36</v>
      </c>
      <c r="N102" t="s">
        <v>37</v>
      </c>
      <c r="O102" t="s">
        <v>36</v>
      </c>
      <c r="P102" t="s">
        <v>37</v>
      </c>
      <c r="Q102" t="s">
        <v>1216</v>
      </c>
      <c r="R102" t="s">
        <v>50</v>
      </c>
      <c r="S102" t="s">
        <v>36</v>
      </c>
      <c r="T102" t="s">
        <v>37</v>
      </c>
      <c r="U102" t="s">
        <v>802</v>
      </c>
      <c r="V102" t="s">
        <v>36</v>
      </c>
      <c r="W102" t="s">
        <v>82</v>
      </c>
      <c r="X102" t="s">
        <v>55</v>
      </c>
      <c r="Y102" t="s">
        <v>39</v>
      </c>
      <c r="Z102" t="s">
        <v>38</v>
      </c>
      <c r="AA102" t="s">
        <v>1614</v>
      </c>
      <c r="AB102" t="s">
        <v>1630</v>
      </c>
      <c r="AC102" t="s">
        <v>186</v>
      </c>
      <c r="AD102">
        <v>46232</v>
      </c>
      <c r="AE102" t="s">
        <v>37</v>
      </c>
      <c r="AF102" t="s">
        <v>37</v>
      </c>
      <c r="AG102" t="s">
        <v>37</v>
      </c>
      <c r="AH102" t="s">
        <v>36</v>
      </c>
      <c r="AI102" t="s">
        <v>36</v>
      </c>
      <c r="AJ102" t="s">
        <v>37</v>
      </c>
      <c r="AK102" t="s">
        <v>37</v>
      </c>
      <c r="AL102" t="s">
        <v>37</v>
      </c>
      <c r="AM102" t="s">
        <v>37</v>
      </c>
      <c r="AN102" s="1" t="s">
        <v>1761</v>
      </c>
    </row>
    <row r="103" spans="1:40" ht="48" x14ac:dyDescent="0.2">
      <c r="A103" t="s">
        <v>803</v>
      </c>
      <c r="B103" t="s">
        <v>1762</v>
      </c>
      <c r="C103" t="s">
        <v>1687</v>
      </c>
      <c r="D103" t="s">
        <v>1688</v>
      </c>
      <c r="E103" t="s">
        <v>804</v>
      </c>
      <c r="F103" t="s">
        <v>1629</v>
      </c>
      <c r="G103" t="s">
        <v>1610</v>
      </c>
      <c r="H103" t="s">
        <v>1696</v>
      </c>
      <c r="I103" t="s">
        <v>1612</v>
      </c>
      <c r="J103" t="s">
        <v>1623</v>
      </c>
      <c r="K103" t="s">
        <v>466</v>
      </c>
      <c r="L103" t="s">
        <v>36</v>
      </c>
      <c r="M103" t="s">
        <v>36</v>
      </c>
      <c r="N103" t="s">
        <v>37</v>
      </c>
      <c r="O103" t="s">
        <v>36</v>
      </c>
      <c r="P103" t="s">
        <v>37</v>
      </c>
      <c r="Q103" t="s">
        <v>1216</v>
      </c>
      <c r="R103" t="s">
        <v>103</v>
      </c>
      <c r="S103" t="s">
        <v>36</v>
      </c>
      <c r="T103" t="s">
        <v>37</v>
      </c>
      <c r="U103" t="s">
        <v>808</v>
      </c>
      <c r="V103" t="s">
        <v>36</v>
      </c>
      <c r="W103" t="s">
        <v>82</v>
      </c>
      <c r="X103" t="s">
        <v>55</v>
      </c>
      <c r="Y103" t="s">
        <v>39</v>
      </c>
      <c r="Z103" t="s">
        <v>38</v>
      </c>
      <c r="AA103" t="s">
        <v>1614</v>
      </c>
      <c r="AB103" t="s">
        <v>1630</v>
      </c>
      <c r="AC103" t="s">
        <v>186</v>
      </c>
      <c r="AD103">
        <v>46232</v>
      </c>
      <c r="AE103" t="s">
        <v>37</v>
      </c>
      <c r="AF103" t="s">
        <v>37</v>
      </c>
      <c r="AG103" t="s">
        <v>37</v>
      </c>
      <c r="AH103" t="s">
        <v>36</v>
      </c>
      <c r="AI103" t="s">
        <v>36</v>
      </c>
      <c r="AJ103" t="s">
        <v>37</v>
      </c>
      <c r="AK103" t="s">
        <v>37</v>
      </c>
      <c r="AL103" t="s">
        <v>36</v>
      </c>
      <c r="AM103" t="s">
        <v>37</v>
      </c>
      <c r="AN103" s="1" t="s">
        <v>1761</v>
      </c>
    </row>
    <row r="104" spans="1:40" ht="48" x14ac:dyDescent="0.2">
      <c r="A104" t="s">
        <v>809</v>
      </c>
      <c r="B104" t="s">
        <v>1763</v>
      </c>
      <c r="C104" t="s">
        <v>1687</v>
      </c>
      <c r="D104" t="s">
        <v>1688</v>
      </c>
      <c r="E104" t="s">
        <v>810</v>
      </c>
      <c r="F104" t="s">
        <v>1629</v>
      </c>
      <c r="G104" t="s">
        <v>1610</v>
      </c>
      <c r="H104" t="s">
        <v>1696</v>
      </c>
      <c r="I104" t="s">
        <v>1612</v>
      </c>
      <c r="J104" t="s">
        <v>1623</v>
      </c>
      <c r="K104" t="s">
        <v>466</v>
      </c>
      <c r="L104" t="s">
        <v>36</v>
      </c>
      <c r="M104" t="s">
        <v>36</v>
      </c>
      <c r="N104" t="s">
        <v>37</v>
      </c>
      <c r="O104" t="s">
        <v>36</v>
      </c>
      <c r="P104" t="s">
        <v>37</v>
      </c>
      <c r="Q104" t="s">
        <v>1216</v>
      </c>
      <c r="R104" t="s">
        <v>103</v>
      </c>
      <c r="S104" t="s">
        <v>36</v>
      </c>
      <c r="T104" t="s">
        <v>37</v>
      </c>
      <c r="U104" t="s">
        <v>802</v>
      </c>
      <c r="V104" t="s">
        <v>36</v>
      </c>
      <c r="W104" t="s">
        <v>82</v>
      </c>
      <c r="X104" t="s">
        <v>55</v>
      </c>
      <c r="Y104" t="s">
        <v>39</v>
      </c>
      <c r="Z104" t="s">
        <v>38</v>
      </c>
      <c r="AA104" t="s">
        <v>1614</v>
      </c>
      <c r="AB104" t="s">
        <v>1630</v>
      </c>
      <c r="AC104" t="s">
        <v>186</v>
      </c>
      <c r="AD104">
        <v>46232</v>
      </c>
      <c r="AE104" t="s">
        <v>37</v>
      </c>
      <c r="AF104" t="s">
        <v>37</v>
      </c>
      <c r="AG104" t="s">
        <v>37</v>
      </c>
      <c r="AH104" t="s">
        <v>36</v>
      </c>
      <c r="AI104" t="s">
        <v>36</v>
      </c>
      <c r="AJ104" t="s">
        <v>37</v>
      </c>
      <c r="AK104" t="s">
        <v>37</v>
      </c>
      <c r="AL104" t="s">
        <v>36</v>
      </c>
      <c r="AM104" t="s">
        <v>37</v>
      </c>
      <c r="AN104" s="1" t="s">
        <v>1761</v>
      </c>
    </row>
    <row r="105" spans="1:40" ht="48" x14ac:dyDescent="0.2">
      <c r="A105" t="s">
        <v>814</v>
      </c>
      <c r="B105" t="s">
        <v>1764</v>
      </c>
      <c r="C105" t="s">
        <v>1687</v>
      </c>
      <c r="D105" t="s">
        <v>1688</v>
      </c>
      <c r="E105" t="s">
        <v>804</v>
      </c>
      <c r="F105" t="s">
        <v>1629</v>
      </c>
      <c r="G105" t="s">
        <v>1610</v>
      </c>
      <c r="H105" t="s">
        <v>1696</v>
      </c>
      <c r="I105" t="s">
        <v>1612</v>
      </c>
      <c r="J105" t="s">
        <v>1623</v>
      </c>
      <c r="K105" t="s">
        <v>466</v>
      </c>
      <c r="L105" t="s">
        <v>36</v>
      </c>
      <c r="M105" t="s">
        <v>36</v>
      </c>
      <c r="N105" t="s">
        <v>37</v>
      </c>
      <c r="O105" t="s">
        <v>36</v>
      </c>
      <c r="P105" t="s">
        <v>37</v>
      </c>
      <c r="Q105" t="s">
        <v>1216</v>
      </c>
      <c r="R105" t="s">
        <v>103</v>
      </c>
      <c r="S105" t="s">
        <v>36</v>
      </c>
      <c r="T105" t="s">
        <v>37</v>
      </c>
      <c r="U105" t="s">
        <v>802</v>
      </c>
      <c r="V105" t="s">
        <v>36</v>
      </c>
      <c r="W105" t="s">
        <v>82</v>
      </c>
      <c r="X105" t="s">
        <v>55</v>
      </c>
      <c r="Y105" t="s">
        <v>39</v>
      </c>
      <c r="Z105" t="s">
        <v>38</v>
      </c>
      <c r="AA105" t="s">
        <v>1614</v>
      </c>
      <c r="AB105" t="s">
        <v>1630</v>
      </c>
      <c r="AC105" t="s">
        <v>186</v>
      </c>
      <c r="AD105">
        <v>46232</v>
      </c>
      <c r="AE105" t="s">
        <v>37</v>
      </c>
      <c r="AF105" t="s">
        <v>37</v>
      </c>
      <c r="AG105" t="s">
        <v>37</v>
      </c>
      <c r="AH105" t="s">
        <v>36</v>
      </c>
      <c r="AI105" t="s">
        <v>36</v>
      </c>
      <c r="AJ105" t="s">
        <v>37</v>
      </c>
      <c r="AK105" t="s">
        <v>37</v>
      </c>
      <c r="AL105" t="s">
        <v>36</v>
      </c>
      <c r="AM105" t="s">
        <v>37</v>
      </c>
      <c r="AN105" s="1" t="s">
        <v>1761</v>
      </c>
    </row>
    <row r="106" spans="1:40" ht="48" x14ac:dyDescent="0.2">
      <c r="A106" t="s">
        <v>818</v>
      </c>
      <c r="B106" t="s">
        <v>1765</v>
      </c>
      <c r="C106" t="s">
        <v>1687</v>
      </c>
      <c r="D106" t="s">
        <v>1688</v>
      </c>
      <c r="E106" t="s">
        <v>819</v>
      </c>
      <c r="F106" t="s">
        <v>1629</v>
      </c>
      <c r="G106" t="s">
        <v>1610</v>
      </c>
      <c r="H106" t="s">
        <v>1696</v>
      </c>
      <c r="I106" t="s">
        <v>1612</v>
      </c>
      <c r="J106" t="s">
        <v>1623</v>
      </c>
      <c r="K106" t="s">
        <v>466</v>
      </c>
      <c r="L106" t="s">
        <v>36</v>
      </c>
      <c r="M106" t="s">
        <v>36</v>
      </c>
      <c r="N106" t="s">
        <v>37</v>
      </c>
      <c r="O106" t="s">
        <v>36</v>
      </c>
      <c r="P106" t="s">
        <v>37</v>
      </c>
      <c r="Q106" t="s">
        <v>1216</v>
      </c>
      <c r="R106" t="s">
        <v>103</v>
      </c>
      <c r="S106" t="s">
        <v>36</v>
      </c>
      <c r="T106" t="s">
        <v>37</v>
      </c>
      <c r="U106" t="s">
        <v>802</v>
      </c>
      <c r="V106" t="s">
        <v>36</v>
      </c>
      <c r="W106" t="s">
        <v>82</v>
      </c>
      <c r="X106" t="s">
        <v>55</v>
      </c>
      <c r="Y106" t="s">
        <v>39</v>
      </c>
      <c r="Z106" t="s">
        <v>38</v>
      </c>
      <c r="AA106" t="s">
        <v>1614</v>
      </c>
      <c r="AB106" t="s">
        <v>1630</v>
      </c>
      <c r="AC106" t="s">
        <v>186</v>
      </c>
      <c r="AD106">
        <v>46232</v>
      </c>
      <c r="AE106" t="s">
        <v>37</v>
      </c>
      <c r="AF106" t="s">
        <v>37</v>
      </c>
      <c r="AG106" t="s">
        <v>37</v>
      </c>
      <c r="AH106" t="s">
        <v>36</v>
      </c>
      <c r="AI106" t="s">
        <v>36</v>
      </c>
      <c r="AJ106" t="s">
        <v>37</v>
      </c>
      <c r="AK106" t="s">
        <v>37</v>
      </c>
      <c r="AL106" t="s">
        <v>36</v>
      </c>
      <c r="AM106" t="s">
        <v>37</v>
      </c>
      <c r="AN106" s="1" t="s">
        <v>1761</v>
      </c>
    </row>
    <row r="107" spans="1:40" ht="48" x14ac:dyDescent="0.2">
      <c r="A107" t="s">
        <v>823</v>
      </c>
      <c r="B107" t="s">
        <v>1766</v>
      </c>
      <c r="C107" t="s">
        <v>1687</v>
      </c>
      <c r="D107" t="s">
        <v>1688</v>
      </c>
      <c r="E107" t="s">
        <v>810</v>
      </c>
      <c r="F107" t="s">
        <v>1629</v>
      </c>
      <c r="G107" t="s">
        <v>1610</v>
      </c>
      <c r="H107" t="s">
        <v>1696</v>
      </c>
      <c r="I107" t="s">
        <v>1612</v>
      </c>
      <c r="J107" t="s">
        <v>1623</v>
      </c>
      <c r="K107" t="s">
        <v>466</v>
      </c>
      <c r="L107" t="s">
        <v>36</v>
      </c>
      <c r="M107" t="s">
        <v>36</v>
      </c>
      <c r="N107" t="s">
        <v>37</v>
      </c>
      <c r="O107" t="s">
        <v>36</v>
      </c>
      <c r="P107" t="s">
        <v>37</v>
      </c>
      <c r="Q107" t="s">
        <v>1216</v>
      </c>
      <c r="R107" t="s">
        <v>103</v>
      </c>
      <c r="S107" t="s">
        <v>36</v>
      </c>
      <c r="T107" t="s">
        <v>37</v>
      </c>
      <c r="U107" t="s">
        <v>802</v>
      </c>
      <c r="V107" t="s">
        <v>36</v>
      </c>
      <c r="W107" t="s">
        <v>82</v>
      </c>
      <c r="X107" t="s">
        <v>55</v>
      </c>
      <c r="Y107" t="s">
        <v>39</v>
      </c>
      <c r="Z107" t="s">
        <v>38</v>
      </c>
      <c r="AA107" t="s">
        <v>1614</v>
      </c>
      <c r="AB107" t="s">
        <v>1630</v>
      </c>
      <c r="AC107" t="s">
        <v>186</v>
      </c>
      <c r="AD107">
        <v>46232</v>
      </c>
      <c r="AE107" t="s">
        <v>37</v>
      </c>
      <c r="AF107" t="s">
        <v>37</v>
      </c>
      <c r="AG107" t="s">
        <v>37</v>
      </c>
      <c r="AH107" t="s">
        <v>36</v>
      </c>
      <c r="AI107" t="s">
        <v>36</v>
      </c>
      <c r="AJ107" t="s">
        <v>37</v>
      </c>
      <c r="AK107" t="s">
        <v>37</v>
      </c>
      <c r="AL107" t="s">
        <v>36</v>
      </c>
      <c r="AM107" t="s">
        <v>37</v>
      </c>
      <c r="AN107" s="1" t="s">
        <v>1761</v>
      </c>
    </row>
    <row r="108" spans="1:40" ht="48" x14ac:dyDescent="0.2">
      <c r="A108" t="s">
        <v>827</v>
      </c>
      <c r="B108" t="s">
        <v>1767</v>
      </c>
      <c r="C108" t="s">
        <v>1687</v>
      </c>
      <c r="D108" t="s">
        <v>1688</v>
      </c>
      <c r="E108" t="s">
        <v>810</v>
      </c>
      <c r="F108" t="s">
        <v>1629</v>
      </c>
      <c r="G108" t="s">
        <v>1610</v>
      </c>
      <c r="H108" t="s">
        <v>1696</v>
      </c>
      <c r="I108" t="s">
        <v>1612</v>
      </c>
      <c r="J108" t="s">
        <v>1623</v>
      </c>
      <c r="K108" t="s">
        <v>466</v>
      </c>
      <c r="L108" t="s">
        <v>36</v>
      </c>
      <c r="M108" t="s">
        <v>36</v>
      </c>
      <c r="N108" t="s">
        <v>37</v>
      </c>
      <c r="O108" t="s">
        <v>36</v>
      </c>
      <c r="P108" t="s">
        <v>37</v>
      </c>
      <c r="Q108" t="s">
        <v>1216</v>
      </c>
      <c r="R108" t="s">
        <v>103</v>
      </c>
      <c r="S108" t="s">
        <v>36</v>
      </c>
      <c r="T108" t="s">
        <v>37</v>
      </c>
      <c r="U108" t="s">
        <v>802</v>
      </c>
      <c r="V108" t="s">
        <v>36</v>
      </c>
      <c r="W108" t="s">
        <v>82</v>
      </c>
      <c r="X108" t="s">
        <v>55</v>
      </c>
      <c r="Y108" t="s">
        <v>39</v>
      </c>
      <c r="Z108" t="s">
        <v>38</v>
      </c>
      <c r="AA108" t="s">
        <v>1614</v>
      </c>
      <c r="AB108" t="s">
        <v>1630</v>
      </c>
      <c r="AC108" t="s">
        <v>186</v>
      </c>
      <c r="AD108">
        <v>46232</v>
      </c>
      <c r="AE108" t="s">
        <v>37</v>
      </c>
      <c r="AF108" t="s">
        <v>37</v>
      </c>
      <c r="AG108" t="s">
        <v>37</v>
      </c>
      <c r="AH108" t="s">
        <v>36</v>
      </c>
      <c r="AI108" t="s">
        <v>36</v>
      </c>
      <c r="AJ108" t="s">
        <v>37</v>
      </c>
      <c r="AK108" t="s">
        <v>37</v>
      </c>
      <c r="AL108" t="s">
        <v>36</v>
      </c>
      <c r="AM108" t="s">
        <v>37</v>
      </c>
      <c r="AN108" s="1" t="s">
        <v>1761</v>
      </c>
    </row>
    <row r="109" spans="1:40" ht="48" x14ac:dyDescent="0.2">
      <c r="A109" t="s">
        <v>831</v>
      </c>
      <c r="B109" t="s">
        <v>1768</v>
      </c>
      <c r="C109" t="s">
        <v>1687</v>
      </c>
      <c r="D109" t="s">
        <v>1688</v>
      </c>
      <c r="E109" t="s">
        <v>810</v>
      </c>
      <c r="F109" t="s">
        <v>1629</v>
      </c>
      <c r="G109" t="s">
        <v>1610</v>
      </c>
      <c r="H109" t="s">
        <v>1696</v>
      </c>
      <c r="I109" t="s">
        <v>1612</v>
      </c>
      <c r="J109" t="s">
        <v>1623</v>
      </c>
      <c r="K109" t="s">
        <v>466</v>
      </c>
      <c r="L109" t="s">
        <v>36</v>
      </c>
      <c r="M109" t="s">
        <v>36</v>
      </c>
      <c r="N109" t="s">
        <v>37</v>
      </c>
      <c r="O109" t="s">
        <v>36</v>
      </c>
      <c r="P109" t="s">
        <v>37</v>
      </c>
      <c r="Q109" t="s">
        <v>1216</v>
      </c>
      <c r="R109" t="s">
        <v>33</v>
      </c>
      <c r="S109" t="s">
        <v>36</v>
      </c>
      <c r="T109" t="s">
        <v>37</v>
      </c>
      <c r="U109" t="s">
        <v>802</v>
      </c>
      <c r="V109" t="s">
        <v>36</v>
      </c>
      <c r="W109" t="s">
        <v>82</v>
      </c>
      <c r="X109" t="s">
        <v>55</v>
      </c>
      <c r="Y109" t="s">
        <v>39</v>
      </c>
      <c r="Z109" t="s">
        <v>38</v>
      </c>
      <c r="AA109" t="s">
        <v>1614</v>
      </c>
      <c r="AB109" t="s">
        <v>1630</v>
      </c>
      <c r="AC109" t="s">
        <v>186</v>
      </c>
      <c r="AD109">
        <v>46232</v>
      </c>
      <c r="AE109" t="s">
        <v>37</v>
      </c>
      <c r="AF109" t="s">
        <v>37</v>
      </c>
      <c r="AG109" t="s">
        <v>37</v>
      </c>
      <c r="AH109" t="s">
        <v>36</v>
      </c>
      <c r="AI109" t="s">
        <v>36</v>
      </c>
      <c r="AJ109" t="s">
        <v>37</v>
      </c>
      <c r="AK109" t="s">
        <v>37</v>
      </c>
      <c r="AL109" t="s">
        <v>36</v>
      </c>
      <c r="AM109" t="s">
        <v>37</v>
      </c>
      <c r="AN109" s="1" t="s">
        <v>1761</v>
      </c>
    </row>
    <row r="110" spans="1:40" x14ac:dyDescent="0.2">
      <c r="A110" t="s">
        <v>835</v>
      </c>
      <c r="B110" t="s">
        <v>1769</v>
      </c>
      <c r="C110" t="s">
        <v>1687</v>
      </c>
      <c r="D110" t="s">
        <v>1688</v>
      </c>
      <c r="E110" t="s">
        <v>836</v>
      </c>
      <c r="F110" t="s">
        <v>1652</v>
      </c>
      <c r="G110" t="s">
        <v>1610</v>
      </c>
      <c r="H110" t="s">
        <v>1611</v>
      </c>
      <c r="I110" t="s">
        <v>1612</v>
      </c>
      <c r="J110" t="s">
        <v>1623</v>
      </c>
      <c r="K110" t="s">
        <v>466</v>
      </c>
      <c r="L110" t="s">
        <v>36</v>
      </c>
      <c r="M110" t="s">
        <v>37</v>
      </c>
      <c r="N110" t="s">
        <v>37</v>
      </c>
      <c r="O110" t="s">
        <v>36</v>
      </c>
      <c r="P110" t="s">
        <v>37</v>
      </c>
      <c r="Q110" t="s">
        <v>1216</v>
      </c>
      <c r="R110" t="s">
        <v>33</v>
      </c>
      <c r="S110" t="s">
        <v>36</v>
      </c>
      <c r="T110" t="s">
        <v>37</v>
      </c>
      <c r="U110" t="s">
        <v>842</v>
      </c>
      <c r="V110" t="s">
        <v>36</v>
      </c>
      <c r="W110" t="s">
        <v>27</v>
      </c>
      <c r="X110" t="s">
        <v>55</v>
      </c>
      <c r="Y110" t="s">
        <v>39</v>
      </c>
      <c r="Z110" t="s">
        <v>38</v>
      </c>
      <c r="AA110" t="s">
        <v>1614</v>
      </c>
      <c r="AB110" t="s">
        <v>38</v>
      </c>
      <c r="AC110" t="s">
        <v>186</v>
      </c>
      <c r="AD110">
        <v>46232</v>
      </c>
      <c r="AE110" t="s">
        <v>37</v>
      </c>
      <c r="AF110" t="s">
        <v>37</v>
      </c>
      <c r="AG110" t="s">
        <v>37</v>
      </c>
      <c r="AH110" t="s">
        <v>36</v>
      </c>
      <c r="AI110" t="s">
        <v>36</v>
      </c>
      <c r="AJ110" t="s">
        <v>37</v>
      </c>
      <c r="AK110" t="s">
        <v>37</v>
      </c>
      <c r="AL110" t="s">
        <v>36</v>
      </c>
      <c r="AM110" t="s">
        <v>36</v>
      </c>
    </row>
    <row r="111" spans="1:40" ht="32" x14ac:dyDescent="0.2">
      <c r="A111" t="s">
        <v>843</v>
      </c>
      <c r="B111" t="s">
        <v>1770</v>
      </c>
      <c r="C111" t="s">
        <v>1687</v>
      </c>
      <c r="D111" t="s">
        <v>1688</v>
      </c>
      <c r="E111" t="s">
        <v>844</v>
      </c>
      <c r="F111" t="s">
        <v>1652</v>
      </c>
      <c r="G111" t="s">
        <v>1610</v>
      </c>
      <c r="H111" t="s">
        <v>1611</v>
      </c>
      <c r="I111" t="s">
        <v>1612</v>
      </c>
      <c r="J111" t="s">
        <v>1623</v>
      </c>
      <c r="K111" t="s">
        <v>466</v>
      </c>
      <c r="L111" t="s">
        <v>36</v>
      </c>
      <c r="M111" t="s">
        <v>36</v>
      </c>
      <c r="N111" t="s">
        <v>37</v>
      </c>
      <c r="O111" t="s">
        <v>36</v>
      </c>
      <c r="P111" t="s">
        <v>37</v>
      </c>
      <c r="Q111" t="s">
        <v>1216</v>
      </c>
      <c r="R111" t="s">
        <v>33</v>
      </c>
      <c r="S111" t="s">
        <v>36</v>
      </c>
      <c r="T111" t="s">
        <v>37</v>
      </c>
      <c r="U111" t="s">
        <v>851</v>
      </c>
      <c r="V111" t="s">
        <v>36</v>
      </c>
      <c r="W111" t="s">
        <v>82</v>
      </c>
      <c r="X111" t="s">
        <v>55</v>
      </c>
      <c r="Y111" t="s">
        <v>126</v>
      </c>
      <c r="Z111" t="s">
        <v>38</v>
      </c>
      <c r="AA111" t="s">
        <v>1637</v>
      </c>
      <c r="AB111" t="s">
        <v>38</v>
      </c>
      <c r="AC111" t="s">
        <v>186</v>
      </c>
      <c r="AD111">
        <v>46232</v>
      </c>
      <c r="AE111" t="s">
        <v>37</v>
      </c>
      <c r="AF111" t="s">
        <v>36</v>
      </c>
      <c r="AG111" t="s">
        <v>1113</v>
      </c>
      <c r="AH111" t="s">
        <v>1113</v>
      </c>
      <c r="AI111" t="s">
        <v>36</v>
      </c>
      <c r="AJ111" t="s">
        <v>37</v>
      </c>
      <c r="AK111" t="s">
        <v>37</v>
      </c>
      <c r="AL111" t="s">
        <v>36</v>
      </c>
      <c r="AM111" t="s">
        <v>36</v>
      </c>
      <c r="AN111" s="1" t="s">
        <v>850</v>
      </c>
    </row>
    <row r="112" spans="1:40" ht="16" x14ac:dyDescent="0.2">
      <c r="A112" t="s">
        <v>852</v>
      </c>
      <c r="B112" t="s">
        <v>1771</v>
      </c>
      <c r="C112" t="s">
        <v>1687</v>
      </c>
      <c r="D112" t="s">
        <v>1688</v>
      </c>
      <c r="E112" t="s">
        <v>853</v>
      </c>
      <c r="F112" t="s">
        <v>1652</v>
      </c>
      <c r="G112" t="s">
        <v>1610</v>
      </c>
      <c r="H112" t="s">
        <v>1696</v>
      </c>
      <c r="I112" t="s">
        <v>1612</v>
      </c>
      <c r="J112" t="s">
        <v>1623</v>
      </c>
      <c r="K112" t="s">
        <v>466</v>
      </c>
      <c r="L112" t="s">
        <v>36</v>
      </c>
      <c r="M112" t="s">
        <v>36</v>
      </c>
      <c r="N112" t="s">
        <v>37</v>
      </c>
      <c r="O112" t="s">
        <v>36</v>
      </c>
      <c r="P112" t="s">
        <v>37</v>
      </c>
      <c r="Q112" t="s">
        <v>1216</v>
      </c>
      <c r="R112" t="s">
        <v>33</v>
      </c>
      <c r="S112" t="s">
        <v>36</v>
      </c>
      <c r="T112" t="s">
        <v>37</v>
      </c>
      <c r="U112" t="s">
        <v>851</v>
      </c>
      <c r="V112" t="s">
        <v>36</v>
      </c>
      <c r="W112" t="s">
        <v>82</v>
      </c>
      <c r="X112" t="s">
        <v>55</v>
      </c>
      <c r="Y112" t="s">
        <v>39</v>
      </c>
      <c r="Z112" t="s">
        <v>38</v>
      </c>
      <c r="AA112" t="s">
        <v>1614</v>
      </c>
      <c r="AB112" t="s">
        <v>38</v>
      </c>
      <c r="AC112" t="s">
        <v>186</v>
      </c>
      <c r="AD112">
        <v>46232</v>
      </c>
      <c r="AE112" t="s">
        <v>37</v>
      </c>
      <c r="AF112" t="s">
        <v>37</v>
      </c>
      <c r="AG112" t="s">
        <v>37</v>
      </c>
      <c r="AH112" t="s">
        <v>36</v>
      </c>
      <c r="AI112" t="s">
        <v>36</v>
      </c>
      <c r="AJ112" t="s">
        <v>37</v>
      </c>
      <c r="AK112" t="s">
        <v>37</v>
      </c>
      <c r="AL112" t="s">
        <v>36</v>
      </c>
      <c r="AM112" t="s">
        <v>37</v>
      </c>
      <c r="AN112" s="1" t="s">
        <v>1755</v>
      </c>
    </row>
    <row r="113" spans="1:40" ht="16" x14ac:dyDescent="0.2">
      <c r="A113" t="s">
        <v>858</v>
      </c>
      <c r="B113" t="s">
        <v>1772</v>
      </c>
      <c r="C113" t="s">
        <v>1687</v>
      </c>
      <c r="D113" t="s">
        <v>1688</v>
      </c>
      <c r="E113" t="s">
        <v>859</v>
      </c>
      <c r="F113" t="s">
        <v>1652</v>
      </c>
      <c r="G113" t="s">
        <v>1610</v>
      </c>
      <c r="H113" t="s">
        <v>1696</v>
      </c>
      <c r="I113" t="s">
        <v>1612</v>
      </c>
      <c r="J113" t="s">
        <v>1623</v>
      </c>
      <c r="K113" t="s">
        <v>466</v>
      </c>
      <c r="L113" t="s">
        <v>36</v>
      </c>
      <c r="M113" t="s">
        <v>36</v>
      </c>
      <c r="N113" t="s">
        <v>37</v>
      </c>
      <c r="O113" t="s">
        <v>36</v>
      </c>
      <c r="P113" t="s">
        <v>37</v>
      </c>
      <c r="Q113" t="s">
        <v>1216</v>
      </c>
      <c r="R113" t="s">
        <v>33</v>
      </c>
      <c r="S113" t="s">
        <v>36</v>
      </c>
      <c r="T113" t="s">
        <v>37</v>
      </c>
      <c r="U113" t="s">
        <v>851</v>
      </c>
      <c r="V113" t="s">
        <v>36</v>
      </c>
      <c r="W113" t="s">
        <v>82</v>
      </c>
      <c r="X113" t="s">
        <v>55</v>
      </c>
      <c r="Y113" t="s">
        <v>39</v>
      </c>
      <c r="Z113" t="s">
        <v>38</v>
      </c>
      <c r="AA113" t="s">
        <v>1614</v>
      </c>
      <c r="AB113" t="s">
        <v>38</v>
      </c>
      <c r="AC113" t="s">
        <v>186</v>
      </c>
      <c r="AD113">
        <v>46232</v>
      </c>
      <c r="AE113" t="s">
        <v>37</v>
      </c>
      <c r="AF113" t="s">
        <v>37</v>
      </c>
      <c r="AG113" t="s">
        <v>37</v>
      </c>
      <c r="AH113" t="s">
        <v>36</v>
      </c>
      <c r="AI113" t="s">
        <v>36</v>
      </c>
      <c r="AJ113" t="s">
        <v>37</v>
      </c>
      <c r="AK113" t="s">
        <v>37</v>
      </c>
      <c r="AL113" t="s">
        <v>36</v>
      </c>
      <c r="AM113" t="s">
        <v>37</v>
      </c>
      <c r="AN113" s="1" t="s">
        <v>1755</v>
      </c>
    </row>
    <row r="114" spans="1:40" ht="16" x14ac:dyDescent="0.2">
      <c r="A114" t="s">
        <v>863</v>
      </c>
      <c r="B114" t="s">
        <v>1773</v>
      </c>
      <c r="C114" t="s">
        <v>1687</v>
      </c>
      <c r="D114" t="s">
        <v>1688</v>
      </c>
      <c r="E114" t="s">
        <v>859</v>
      </c>
      <c r="F114" t="s">
        <v>1652</v>
      </c>
      <c r="G114" t="s">
        <v>1610</v>
      </c>
      <c r="H114" t="s">
        <v>1696</v>
      </c>
      <c r="I114" t="s">
        <v>1612</v>
      </c>
      <c r="J114" t="s">
        <v>1623</v>
      </c>
      <c r="K114" t="s">
        <v>466</v>
      </c>
      <c r="L114" t="s">
        <v>36</v>
      </c>
      <c r="M114" t="s">
        <v>36</v>
      </c>
      <c r="N114" t="s">
        <v>37</v>
      </c>
      <c r="O114" t="s">
        <v>36</v>
      </c>
      <c r="P114" t="s">
        <v>37</v>
      </c>
      <c r="Q114" t="s">
        <v>1216</v>
      </c>
      <c r="R114" t="s">
        <v>103</v>
      </c>
      <c r="S114" t="s">
        <v>36</v>
      </c>
      <c r="T114" t="s">
        <v>37</v>
      </c>
      <c r="U114" t="s">
        <v>851</v>
      </c>
      <c r="V114" t="s">
        <v>36</v>
      </c>
      <c r="W114" t="s">
        <v>82</v>
      </c>
      <c r="X114" t="s">
        <v>55</v>
      </c>
      <c r="Y114" t="s">
        <v>39</v>
      </c>
      <c r="Z114" t="s">
        <v>38</v>
      </c>
      <c r="AA114" t="s">
        <v>1614</v>
      </c>
      <c r="AB114" t="s">
        <v>38</v>
      </c>
      <c r="AC114" t="s">
        <v>186</v>
      </c>
      <c r="AD114">
        <v>46232</v>
      </c>
      <c r="AE114" t="s">
        <v>37</v>
      </c>
      <c r="AF114" t="s">
        <v>37</v>
      </c>
      <c r="AG114" t="s">
        <v>37</v>
      </c>
      <c r="AH114" t="s">
        <v>36</v>
      </c>
      <c r="AI114" t="s">
        <v>36</v>
      </c>
      <c r="AJ114" t="s">
        <v>37</v>
      </c>
      <c r="AK114" t="s">
        <v>37</v>
      </c>
      <c r="AL114" t="s">
        <v>36</v>
      </c>
      <c r="AM114" t="s">
        <v>37</v>
      </c>
      <c r="AN114" s="1" t="s">
        <v>1755</v>
      </c>
    </row>
    <row r="115" spans="1:40" x14ac:dyDescent="0.2">
      <c r="A115" t="s">
        <v>867</v>
      </c>
      <c r="B115" t="s">
        <v>1774</v>
      </c>
      <c r="C115" t="s">
        <v>1687</v>
      </c>
      <c r="D115" t="s">
        <v>1688</v>
      </c>
      <c r="E115" t="s">
        <v>868</v>
      </c>
      <c r="F115" t="s">
        <v>1629</v>
      </c>
      <c r="G115" t="s">
        <v>1610</v>
      </c>
      <c r="H115" t="s">
        <v>1611</v>
      </c>
      <c r="I115" t="s">
        <v>1612</v>
      </c>
      <c r="J115" t="s">
        <v>1623</v>
      </c>
      <c r="K115" t="s">
        <v>466</v>
      </c>
      <c r="L115" t="s">
        <v>36</v>
      </c>
      <c r="M115" t="s">
        <v>37</v>
      </c>
      <c r="N115" t="s">
        <v>36</v>
      </c>
      <c r="O115" t="s">
        <v>36</v>
      </c>
      <c r="P115" t="s">
        <v>37</v>
      </c>
      <c r="Q115" t="s">
        <v>1216</v>
      </c>
      <c r="R115" t="s">
        <v>33</v>
      </c>
      <c r="S115" t="s">
        <v>36</v>
      </c>
      <c r="T115" t="s">
        <v>37</v>
      </c>
      <c r="U115" t="s">
        <v>105</v>
      </c>
      <c r="V115" t="s">
        <v>36</v>
      </c>
      <c r="W115" t="s">
        <v>82</v>
      </c>
      <c r="X115" t="s">
        <v>55</v>
      </c>
      <c r="Y115" t="s">
        <v>39</v>
      </c>
      <c r="Z115" t="s">
        <v>38</v>
      </c>
      <c r="AA115" t="s">
        <v>1614</v>
      </c>
      <c r="AB115" t="s">
        <v>1630</v>
      </c>
      <c r="AC115" t="s">
        <v>186</v>
      </c>
      <c r="AD115">
        <v>46232</v>
      </c>
      <c r="AE115" t="s">
        <v>37</v>
      </c>
      <c r="AF115" t="s">
        <v>37</v>
      </c>
      <c r="AG115" t="s">
        <v>37</v>
      </c>
      <c r="AH115" t="s">
        <v>36</v>
      </c>
      <c r="AI115" t="s">
        <v>36</v>
      </c>
      <c r="AJ115" t="s">
        <v>37</v>
      </c>
      <c r="AK115" t="s">
        <v>37</v>
      </c>
      <c r="AL115" t="s">
        <v>36</v>
      </c>
      <c r="AM115" t="s">
        <v>36</v>
      </c>
    </row>
    <row r="116" spans="1:40" ht="48" x14ac:dyDescent="0.2">
      <c r="A116" t="s">
        <v>874</v>
      </c>
      <c r="B116" t="s">
        <v>1775</v>
      </c>
      <c r="C116" t="s">
        <v>1687</v>
      </c>
      <c r="D116" t="s">
        <v>1688</v>
      </c>
      <c r="E116" t="s">
        <v>875</v>
      </c>
      <c r="F116" t="s">
        <v>1629</v>
      </c>
      <c r="G116" t="s">
        <v>1692</v>
      </c>
      <c r="H116" t="s">
        <v>1611</v>
      </c>
      <c r="I116" t="s">
        <v>1744</v>
      </c>
      <c r="J116" t="s">
        <v>1623</v>
      </c>
      <c r="K116" t="s">
        <v>879</v>
      </c>
      <c r="L116" t="s">
        <v>36</v>
      </c>
      <c r="M116" t="s">
        <v>37</v>
      </c>
      <c r="N116" t="s">
        <v>37</v>
      </c>
      <c r="O116" t="s">
        <v>36</v>
      </c>
      <c r="P116" t="s">
        <v>37</v>
      </c>
      <c r="Q116" t="s">
        <v>1216</v>
      </c>
      <c r="R116" t="s">
        <v>33</v>
      </c>
      <c r="S116" t="s">
        <v>36</v>
      </c>
      <c r="T116" t="s">
        <v>37</v>
      </c>
      <c r="U116" t="s">
        <v>883</v>
      </c>
      <c r="V116" t="s">
        <v>36</v>
      </c>
      <c r="W116" t="s">
        <v>82</v>
      </c>
      <c r="X116" t="s">
        <v>79</v>
      </c>
      <c r="Y116" t="s">
        <v>39</v>
      </c>
      <c r="Z116" t="s">
        <v>38</v>
      </c>
      <c r="AA116" t="s">
        <v>1614</v>
      </c>
      <c r="AB116" t="s">
        <v>1630</v>
      </c>
      <c r="AC116" t="s">
        <v>186</v>
      </c>
      <c r="AD116">
        <v>46232</v>
      </c>
      <c r="AE116" t="s">
        <v>37</v>
      </c>
      <c r="AF116" t="s">
        <v>37</v>
      </c>
      <c r="AG116" t="s">
        <v>1113</v>
      </c>
      <c r="AH116" t="s">
        <v>1113</v>
      </c>
      <c r="AI116" t="s">
        <v>36</v>
      </c>
      <c r="AJ116" t="s">
        <v>37</v>
      </c>
      <c r="AK116" t="s">
        <v>37</v>
      </c>
      <c r="AL116" t="s">
        <v>36</v>
      </c>
      <c r="AM116" t="s">
        <v>36</v>
      </c>
      <c r="AN116" s="1" t="s">
        <v>1776</v>
      </c>
    </row>
    <row r="117" spans="1:40" ht="48" x14ac:dyDescent="0.2">
      <c r="A117" t="s">
        <v>897</v>
      </c>
      <c r="B117" t="s">
        <v>1777</v>
      </c>
      <c r="C117" t="s">
        <v>1778</v>
      </c>
      <c r="D117" t="s">
        <v>1779</v>
      </c>
      <c r="E117" t="s">
        <v>898</v>
      </c>
      <c r="F117" t="s">
        <v>1621</v>
      </c>
      <c r="G117" t="s">
        <v>1692</v>
      </c>
      <c r="H117" t="s">
        <v>1611</v>
      </c>
      <c r="I117" t="s">
        <v>1744</v>
      </c>
      <c r="J117" t="s">
        <v>1619</v>
      </c>
      <c r="K117" t="s">
        <v>902</v>
      </c>
      <c r="L117" t="s">
        <v>36</v>
      </c>
      <c r="M117" t="s">
        <v>36</v>
      </c>
      <c r="N117" t="s">
        <v>36</v>
      </c>
      <c r="O117" t="s">
        <v>36</v>
      </c>
      <c r="P117" t="s">
        <v>36</v>
      </c>
      <c r="Q117" t="s">
        <v>907</v>
      </c>
      <c r="R117" t="s">
        <v>50</v>
      </c>
      <c r="S117" t="s">
        <v>36</v>
      </c>
      <c r="T117" t="s">
        <v>37</v>
      </c>
      <c r="U117" t="s">
        <v>137</v>
      </c>
      <c r="V117" t="s">
        <v>36</v>
      </c>
      <c r="W117" t="s">
        <v>40</v>
      </c>
      <c r="X117" t="s">
        <v>55</v>
      </c>
      <c r="Y117" t="s">
        <v>39</v>
      </c>
      <c r="Z117" t="s">
        <v>38</v>
      </c>
      <c r="AA117" t="s">
        <v>1614</v>
      </c>
      <c r="AB117" t="s">
        <v>38</v>
      </c>
      <c r="AC117" t="s">
        <v>1113</v>
      </c>
      <c r="AD117">
        <v>46232</v>
      </c>
      <c r="AE117" t="s">
        <v>37</v>
      </c>
      <c r="AF117" t="s">
        <v>37</v>
      </c>
      <c r="AG117" t="s">
        <v>1113</v>
      </c>
      <c r="AH117" t="s">
        <v>1113</v>
      </c>
      <c r="AI117" t="s">
        <v>36</v>
      </c>
      <c r="AJ117" t="s">
        <v>37</v>
      </c>
      <c r="AK117" t="s">
        <v>36</v>
      </c>
      <c r="AL117" t="s">
        <v>37</v>
      </c>
      <c r="AM117" t="s">
        <v>36</v>
      </c>
      <c r="AN117" s="1" t="s">
        <v>1780</v>
      </c>
    </row>
    <row r="118" spans="1:40" ht="48" x14ac:dyDescent="0.2">
      <c r="A118" t="s">
        <v>910</v>
      </c>
      <c r="B118" t="s">
        <v>1781</v>
      </c>
      <c r="C118" t="s">
        <v>1778</v>
      </c>
      <c r="D118" t="s">
        <v>1779</v>
      </c>
      <c r="E118" t="s">
        <v>898</v>
      </c>
      <c r="F118" t="s">
        <v>1621</v>
      </c>
      <c r="G118" t="s">
        <v>1692</v>
      </c>
      <c r="H118" t="s">
        <v>1611</v>
      </c>
      <c r="I118" t="s">
        <v>1782</v>
      </c>
      <c r="J118" t="s">
        <v>1783</v>
      </c>
      <c r="K118" t="s">
        <v>913</v>
      </c>
      <c r="L118" t="s">
        <v>36</v>
      </c>
      <c r="M118" t="s">
        <v>36</v>
      </c>
      <c r="N118" t="s">
        <v>36</v>
      </c>
      <c r="O118" t="s">
        <v>36</v>
      </c>
      <c r="P118" t="s">
        <v>36</v>
      </c>
      <c r="Q118" t="s">
        <v>907</v>
      </c>
      <c r="R118" t="s">
        <v>50</v>
      </c>
      <c r="S118" t="s">
        <v>36</v>
      </c>
      <c r="T118" t="s">
        <v>37</v>
      </c>
      <c r="U118" t="s">
        <v>137</v>
      </c>
      <c r="V118" t="s">
        <v>36</v>
      </c>
      <c r="W118" t="s">
        <v>40</v>
      </c>
      <c r="X118" t="s">
        <v>55</v>
      </c>
      <c r="Y118" t="s">
        <v>397</v>
      </c>
      <c r="Z118" t="s">
        <v>249</v>
      </c>
      <c r="AA118" t="s">
        <v>1668</v>
      </c>
      <c r="AB118" t="s">
        <v>53</v>
      </c>
      <c r="AC118" t="s">
        <v>1113</v>
      </c>
      <c r="AD118">
        <v>46232</v>
      </c>
      <c r="AE118" t="s">
        <v>37</v>
      </c>
      <c r="AF118" t="s">
        <v>36</v>
      </c>
      <c r="AG118" t="s">
        <v>1113</v>
      </c>
      <c r="AH118" t="s">
        <v>1113</v>
      </c>
      <c r="AI118" t="s">
        <v>36</v>
      </c>
      <c r="AJ118" t="s">
        <v>37</v>
      </c>
      <c r="AK118" t="s">
        <v>36</v>
      </c>
      <c r="AL118" t="s">
        <v>37</v>
      </c>
      <c r="AM118" t="s">
        <v>36</v>
      </c>
      <c r="AN118" s="1" t="s">
        <v>1784</v>
      </c>
    </row>
    <row r="119" spans="1:40" ht="48" x14ac:dyDescent="0.2">
      <c r="A119" t="s">
        <v>918</v>
      </c>
      <c r="B119" t="s">
        <v>1785</v>
      </c>
      <c r="C119" t="s">
        <v>1778</v>
      </c>
      <c r="D119" t="s">
        <v>1779</v>
      </c>
      <c r="E119" t="s">
        <v>919</v>
      </c>
      <c r="F119" t="s">
        <v>1621</v>
      </c>
      <c r="G119" t="s">
        <v>1692</v>
      </c>
      <c r="H119" t="s">
        <v>1611</v>
      </c>
      <c r="I119" t="s">
        <v>1782</v>
      </c>
      <c r="J119" t="s">
        <v>1619</v>
      </c>
      <c r="K119" t="s">
        <v>902</v>
      </c>
      <c r="L119" t="s">
        <v>36</v>
      </c>
      <c r="M119" t="s">
        <v>36</v>
      </c>
      <c r="N119" t="s">
        <v>36</v>
      </c>
      <c r="O119" t="s">
        <v>36</v>
      </c>
      <c r="P119" t="s">
        <v>36</v>
      </c>
      <c r="Q119" t="s">
        <v>907</v>
      </c>
      <c r="R119" t="s">
        <v>50</v>
      </c>
      <c r="S119" t="s">
        <v>37</v>
      </c>
      <c r="T119" t="s">
        <v>37</v>
      </c>
      <c r="U119" t="s">
        <v>137</v>
      </c>
      <c r="V119" t="s">
        <v>36</v>
      </c>
      <c r="W119" t="s">
        <v>27</v>
      </c>
      <c r="X119" t="s">
        <v>928</v>
      </c>
      <c r="Y119" t="s">
        <v>39</v>
      </c>
      <c r="Z119" t="s">
        <v>38</v>
      </c>
      <c r="AA119" t="s">
        <v>1614</v>
      </c>
      <c r="AB119" t="s">
        <v>38</v>
      </c>
      <c r="AC119" t="s">
        <v>1113</v>
      </c>
      <c r="AD119">
        <v>46232</v>
      </c>
      <c r="AE119" t="s">
        <v>36</v>
      </c>
      <c r="AF119" t="s">
        <v>37</v>
      </c>
      <c r="AG119" t="s">
        <v>1113</v>
      </c>
      <c r="AH119" t="s">
        <v>1113</v>
      </c>
      <c r="AI119" t="s">
        <v>36</v>
      </c>
      <c r="AJ119" t="s">
        <v>37</v>
      </c>
      <c r="AK119" t="s">
        <v>37</v>
      </c>
      <c r="AL119" t="s">
        <v>37</v>
      </c>
      <c r="AM119" t="s">
        <v>36</v>
      </c>
      <c r="AN119" s="1" t="s">
        <v>1786</v>
      </c>
    </row>
    <row r="120" spans="1:40" ht="32" x14ac:dyDescent="0.2">
      <c r="A120" t="s">
        <v>929</v>
      </c>
      <c r="B120" t="s">
        <v>1787</v>
      </c>
      <c r="C120" t="s">
        <v>1778</v>
      </c>
      <c r="D120" t="s">
        <v>1779</v>
      </c>
      <c r="E120" t="s">
        <v>898</v>
      </c>
      <c r="F120" t="s">
        <v>1621</v>
      </c>
      <c r="G120" t="s">
        <v>1692</v>
      </c>
      <c r="H120" t="s">
        <v>1611</v>
      </c>
      <c r="I120" t="s">
        <v>1744</v>
      </c>
      <c r="J120" t="s">
        <v>1619</v>
      </c>
      <c r="K120" t="s">
        <v>902</v>
      </c>
      <c r="L120" t="s">
        <v>36</v>
      </c>
      <c r="M120" t="s">
        <v>36</v>
      </c>
      <c r="N120" t="s">
        <v>36</v>
      </c>
      <c r="O120" t="s">
        <v>36</v>
      </c>
      <c r="P120" t="s">
        <v>36</v>
      </c>
      <c r="Q120" t="s">
        <v>907</v>
      </c>
      <c r="R120" t="s">
        <v>50</v>
      </c>
      <c r="S120" t="s">
        <v>36</v>
      </c>
      <c r="T120" t="s">
        <v>37</v>
      </c>
      <c r="U120" t="s">
        <v>137</v>
      </c>
      <c r="V120" t="s">
        <v>36</v>
      </c>
      <c r="W120" t="s">
        <v>82</v>
      </c>
      <c r="X120" t="s">
        <v>928</v>
      </c>
      <c r="Y120" t="s">
        <v>39</v>
      </c>
      <c r="Z120" t="s">
        <v>38</v>
      </c>
      <c r="AA120" t="s">
        <v>1614</v>
      </c>
      <c r="AB120" t="s">
        <v>38</v>
      </c>
      <c r="AC120" t="s">
        <v>1113</v>
      </c>
      <c r="AD120">
        <v>46232</v>
      </c>
      <c r="AE120" t="s">
        <v>36</v>
      </c>
      <c r="AF120" t="s">
        <v>37</v>
      </c>
      <c r="AG120" t="s">
        <v>1113</v>
      </c>
      <c r="AH120" t="s">
        <v>1113</v>
      </c>
      <c r="AI120" t="s">
        <v>36</v>
      </c>
      <c r="AJ120" t="s">
        <v>37</v>
      </c>
      <c r="AK120" t="s">
        <v>37</v>
      </c>
      <c r="AL120" t="s">
        <v>37</v>
      </c>
      <c r="AM120" t="s">
        <v>36</v>
      </c>
      <c r="AN120" s="1" t="s">
        <v>1788</v>
      </c>
    </row>
    <row r="121" spans="1:40" ht="32" x14ac:dyDescent="0.2">
      <c r="A121" t="s">
        <v>938</v>
      </c>
      <c r="B121" t="s">
        <v>1789</v>
      </c>
      <c r="C121" t="s">
        <v>1778</v>
      </c>
      <c r="D121" t="s">
        <v>1779</v>
      </c>
      <c r="E121" t="s">
        <v>898</v>
      </c>
      <c r="F121" t="s">
        <v>1621</v>
      </c>
      <c r="G121" t="s">
        <v>1692</v>
      </c>
      <c r="H121" t="s">
        <v>1611</v>
      </c>
      <c r="I121" t="s">
        <v>1744</v>
      </c>
      <c r="J121" t="s">
        <v>1619</v>
      </c>
      <c r="K121" t="s">
        <v>902</v>
      </c>
      <c r="L121" t="s">
        <v>36</v>
      </c>
      <c r="M121" t="s">
        <v>36</v>
      </c>
      <c r="N121" t="s">
        <v>36</v>
      </c>
      <c r="O121" t="s">
        <v>36</v>
      </c>
      <c r="P121" t="s">
        <v>36</v>
      </c>
      <c r="Q121" t="s">
        <v>907</v>
      </c>
      <c r="R121" t="s">
        <v>50</v>
      </c>
      <c r="S121" t="s">
        <v>36</v>
      </c>
      <c r="T121" t="s">
        <v>37</v>
      </c>
      <c r="U121" t="s">
        <v>137</v>
      </c>
      <c r="V121" t="s">
        <v>36</v>
      </c>
      <c r="W121" t="s">
        <v>40</v>
      </c>
      <c r="X121" t="s">
        <v>928</v>
      </c>
      <c r="Y121" t="s">
        <v>39</v>
      </c>
      <c r="Z121" t="s">
        <v>38</v>
      </c>
      <c r="AA121" t="s">
        <v>1614</v>
      </c>
      <c r="AB121" t="s">
        <v>38</v>
      </c>
      <c r="AC121" t="s">
        <v>1113</v>
      </c>
      <c r="AD121">
        <v>46232</v>
      </c>
      <c r="AE121" t="s">
        <v>36</v>
      </c>
      <c r="AF121" t="s">
        <v>37</v>
      </c>
      <c r="AG121" t="s">
        <v>1113</v>
      </c>
      <c r="AH121" t="s">
        <v>1113</v>
      </c>
      <c r="AI121" t="s">
        <v>36</v>
      </c>
      <c r="AJ121" t="s">
        <v>37</v>
      </c>
      <c r="AK121" t="s">
        <v>36</v>
      </c>
      <c r="AL121" t="s">
        <v>37</v>
      </c>
      <c r="AM121" t="s">
        <v>36</v>
      </c>
      <c r="AN121" s="1" t="s">
        <v>1790</v>
      </c>
    </row>
    <row r="122" spans="1:40" ht="16" x14ac:dyDescent="0.2">
      <c r="A122" t="s">
        <v>947</v>
      </c>
      <c r="B122" t="s">
        <v>1791</v>
      </c>
      <c r="C122" t="s">
        <v>1778</v>
      </c>
      <c r="D122" t="s">
        <v>1779</v>
      </c>
      <c r="E122" t="s">
        <v>948</v>
      </c>
      <c r="F122" t="s">
        <v>260</v>
      </c>
      <c r="G122" t="s">
        <v>1610</v>
      </c>
      <c r="H122" t="s">
        <v>1611</v>
      </c>
      <c r="I122" t="s">
        <v>1612</v>
      </c>
      <c r="J122" t="s">
        <v>1619</v>
      </c>
      <c r="K122" t="s">
        <v>950</v>
      </c>
      <c r="L122" t="s">
        <v>36</v>
      </c>
      <c r="M122" t="s">
        <v>36</v>
      </c>
      <c r="N122" t="s">
        <v>36</v>
      </c>
      <c r="O122" t="s">
        <v>36</v>
      </c>
      <c r="P122" t="s">
        <v>36</v>
      </c>
      <c r="Q122" t="s">
        <v>907</v>
      </c>
      <c r="R122" t="s">
        <v>50</v>
      </c>
      <c r="S122" t="s">
        <v>36</v>
      </c>
      <c r="T122" t="s">
        <v>37</v>
      </c>
      <c r="U122" t="s">
        <v>137</v>
      </c>
      <c r="V122" t="s">
        <v>36</v>
      </c>
      <c r="W122" t="s">
        <v>40</v>
      </c>
      <c r="X122" t="s">
        <v>928</v>
      </c>
      <c r="Y122" t="s">
        <v>39</v>
      </c>
      <c r="Z122" t="s">
        <v>38</v>
      </c>
      <c r="AA122" t="s">
        <v>1614</v>
      </c>
      <c r="AB122" t="s">
        <v>38</v>
      </c>
      <c r="AC122" t="s">
        <v>1113</v>
      </c>
      <c r="AD122">
        <v>46232</v>
      </c>
      <c r="AE122" t="s">
        <v>36</v>
      </c>
      <c r="AF122" t="s">
        <v>37</v>
      </c>
      <c r="AG122" t="s">
        <v>1113</v>
      </c>
      <c r="AH122" t="s">
        <v>1113</v>
      </c>
      <c r="AI122" t="s">
        <v>36</v>
      </c>
      <c r="AJ122" t="s">
        <v>37</v>
      </c>
      <c r="AK122" t="s">
        <v>36</v>
      </c>
      <c r="AL122" t="s">
        <v>37</v>
      </c>
      <c r="AM122" t="s">
        <v>36</v>
      </c>
      <c r="AN122" s="1" t="s">
        <v>957</v>
      </c>
    </row>
    <row r="123" spans="1:40" ht="48" x14ac:dyDescent="0.2">
      <c r="A123" t="s">
        <v>958</v>
      </c>
      <c r="B123" t="s">
        <v>1792</v>
      </c>
      <c r="C123" t="s">
        <v>1778</v>
      </c>
      <c r="D123" t="s">
        <v>1779</v>
      </c>
      <c r="E123" t="s">
        <v>959</v>
      </c>
      <c r="F123" t="s">
        <v>260</v>
      </c>
      <c r="G123" t="s">
        <v>1692</v>
      </c>
      <c r="H123" t="s">
        <v>1611</v>
      </c>
      <c r="I123" t="s">
        <v>1782</v>
      </c>
      <c r="J123" t="s">
        <v>1619</v>
      </c>
      <c r="K123" t="s">
        <v>902</v>
      </c>
      <c r="L123" t="s">
        <v>36</v>
      </c>
      <c r="M123" t="s">
        <v>36</v>
      </c>
      <c r="N123" t="s">
        <v>36</v>
      </c>
      <c r="O123" t="s">
        <v>37</v>
      </c>
      <c r="P123" t="s">
        <v>36</v>
      </c>
      <c r="Q123" t="s">
        <v>907</v>
      </c>
      <c r="R123" t="s">
        <v>50</v>
      </c>
      <c r="S123" t="s">
        <v>36</v>
      </c>
      <c r="T123" t="s">
        <v>37</v>
      </c>
      <c r="U123" t="s">
        <v>966</v>
      </c>
      <c r="V123" t="s">
        <v>36</v>
      </c>
      <c r="W123" t="s">
        <v>82</v>
      </c>
      <c r="X123" t="s">
        <v>55</v>
      </c>
      <c r="Y123" t="s">
        <v>39</v>
      </c>
      <c r="Z123" t="s">
        <v>38</v>
      </c>
      <c r="AA123" t="s">
        <v>1614</v>
      </c>
      <c r="AB123" t="s">
        <v>38</v>
      </c>
      <c r="AC123" t="s">
        <v>1113</v>
      </c>
      <c r="AD123">
        <v>46232</v>
      </c>
      <c r="AE123" t="s">
        <v>37</v>
      </c>
      <c r="AF123" t="s">
        <v>37</v>
      </c>
      <c r="AG123" t="s">
        <v>1113</v>
      </c>
      <c r="AH123" t="s">
        <v>1113</v>
      </c>
      <c r="AI123" t="s">
        <v>36</v>
      </c>
      <c r="AJ123" t="s">
        <v>37</v>
      </c>
      <c r="AK123" t="s">
        <v>37</v>
      </c>
      <c r="AL123" t="s">
        <v>37</v>
      </c>
      <c r="AM123" t="s">
        <v>36</v>
      </c>
      <c r="AN123" s="1" t="s">
        <v>1786</v>
      </c>
    </row>
    <row r="124" spans="1:40" ht="48" x14ac:dyDescent="0.2">
      <c r="A124" t="s">
        <v>968</v>
      </c>
      <c r="B124" t="s">
        <v>1793</v>
      </c>
      <c r="C124" t="s">
        <v>1778</v>
      </c>
      <c r="D124" t="s">
        <v>1779</v>
      </c>
      <c r="E124" t="s">
        <v>128</v>
      </c>
      <c r="F124" t="s">
        <v>1639</v>
      </c>
      <c r="G124" t="s">
        <v>1692</v>
      </c>
      <c r="H124" t="s">
        <v>1611</v>
      </c>
      <c r="I124" t="s">
        <v>1782</v>
      </c>
      <c r="J124" t="s">
        <v>1666</v>
      </c>
      <c r="K124" t="s">
        <v>971</v>
      </c>
      <c r="L124" t="s">
        <v>36</v>
      </c>
      <c r="M124" t="s">
        <v>36</v>
      </c>
      <c r="N124" t="s">
        <v>36</v>
      </c>
      <c r="O124" t="s">
        <v>37</v>
      </c>
      <c r="P124" t="s">
        <v>36</v>
      </c>
      <c r="Q124" t="s">
        <v>907</v>
      </c>
      <c r="R124" t="s">
        <v>50</v>
      </c>
      <c r="S124" t="s">
        <v>36</v>
      </c>
      <c r="T124" t="s">
        <v>37</v>
      </c>
      <c r="U124" t="s">
        <v>966</v>
      </c>
      <c r="V124" t="s">
        <v>36</v>
      </c>
      <c r="W124" t="s">
        <v>40</v>
      </c>
      <c r="X124" t="s">
        <v>55</v>
      </c>
      <c r="Y124" t="s">
        <v>397</v>
      </c>
      <c r="Z124" t="s">
        <v>249</v>
      </c>
      <c r="AA124" t="s">
        <v>1668</v>
      </c>
      <c r="AB124" t="s">
        <v>53</v>
      </c>
      <c r="AC124" t="s">
        <v>1113</v>
      </c>
      <c r="AD124">
        <v>46232</v>
      </c>
      <c r="AE124" t="s">
        <v>37</v>
      </c>
      <c r="AF124" t="s">
        <v>36</v>
      </c>
      <c r="AG124" t="s">
        <v>1113</v>
      </c>
      <c r="AH124" t="s">
        <v>1113</v>
      </c>
      <c r="AI124" t="s">
        <v>36</v>
      </c>
      <c r="AJ124" t="s">
        <v>37</v>
      </c>
      <c r="AK124" t="s">
        <v>36</v>
      </c>
      <c r="AL124" t="s">
        <v>37</v>
      </c>
      <c r="AM124" t="s">
        <v>36</v>
      </c>
      <c r="AN124" s="1" t="s">
        <v>1794</v>
      </c>
    </row>
    <row r="125" spans="1:40" ht="48" x14ac:dyDescent="0.2">
      <c r="A125" t="s">
        <v>976</v>
      </c>
      <c r="B125" t="s">
        <v>1795</v>
      </c>
      <c r="C125" t="s">
        <v>1778</v>
      </c>
      <c r="D125" t="s">
        <v>1779</v>
      </c>
      <c r="E125" t="s">
        <v>977</v>
      </c>
      <c r="F125" t="s">
        <v>260</v>
      </c>
      <c r="G125" t="s">
        <v>1692</v>
      </c>
      <c r="H125" t="s">
        <v>1611</v>
      </c>
      <c r="I125" t="s">
        <v>1744</v>
      </c>
      <c r="J125" t="s">
        <v>1627</v>
      </c>
      <c r="K125" t="s">
        <v>979</v>
      </c>
      <c r="L125" t="s">
        <v>36</v>
      </c>
      <c r="M125" t="s">
        <v>36</v>
      </c>
      <c r="N125" t="s">
        <v>36</v>
      </c>
      <c r="O125" t="s">
        <v>36</v>
      </c>
      <c r="P125" t="s">
        <v>36</v>
      </c>
      <c r="Q125" t="s">
        <v>907</v>
      </c>
      <c r="R125" t="s">
        <v>50</v>
      </c>
      <c r="S125" t="s">
        <v>36</v>
      </c>
      <c r="T125" t="s">
        <v>37</v>
      </c>
      <c r="U125" t="s">
        <v>137</v>
      </c>
      <c r="V125" t="s">
        <v>36</v>
      </c>
      <c r="W125" t="s">
        <v>72</v>
      </c>
      <c r="X125" t="s">
        <v>55</v>
      </c>
      <c r="Y125" t="s">
        <v>39</v>
      </c>
      <c r="Z125" t="s">
        <v>38</v>
      </c>
      <c r="AA125" t="s">
        <v>1614</v>
      </c>
      <c r="AB125" t="s">
        <v>38</v>
      </c>
      <c r="AC125" t="s">
        <v>1113</v>
      </c>
      <c r="AD125">
        <v>46232</v>
      </c>
      <c r="AE125" t="s">
        <v>37</v>
      </c>
      <c r="AF125" t="s">
        <v>37</v>
      </c>
      <c r="AG125" t="s">
        <v>1113</v>
      </c>
      <c r="AH125" t="s">
        <v>1113</v>
      </c>
      <c r="AI125" t="s">
        <v>36</v>
      </c>
      <c r="AJ125" t="s">
        <v>37</v>
      </c>
      <c r="AK125" t="s">
        <v>36</v>
      </c>
      <c r="AL125" t="s">
        <v>37</v>
      </c>
      <c r="AM125" t="s">
        <v>36</v>
      </c>
      <c r="AN125" s="1" t="s">
        <v>1796</v>
      </c>
    </row>
    <row r="126" spans="1:40" ht="48" x14ac:dyDescent="0.2">
      <c r="A126" t="s">
        <v>987</v>
      </c>
      <c r="B126" t="s">
        <v>1797</v>
      </c>
      <c r="C126" t="s">
        <v>1778</v>
      </c>
      <c r="D126" t="s">
        <v>1779</v>
      </c>
      <c r="E126" t="s">
        <v>128</v>
      </c>
      <c r="F126" t="s">
        <v>1639</v>
      </c>
      <c r="G126" t="s">
        <v>1692</v>
      </c>
      <c r="H126" t="s">
        <v>1611</v>
      </c>
      <c r="I126" t="s">
        <v>1782</v>
      </c>
      <c r="J126" t="s">
        <v>1619</v>
      </c>
      <c r="K126" t="s">
        <v>902</v>
      </c>
      <c r="L126" t="s">
        <v>36</v>
      </c>
      <c r="M126" t="s">
        <v>36</v>
      </c>
      <c r="N126" t="s">
        <v>36</v>
      </c>
      <c r="O126" t="s">
        <v>37</v>
      </c>
      <c r="P126" t="s">
        <v>36</v>
      </c>
      <c r="Q126" t="s">
        <v>907</v>
      </c>
      <c r="R126" t="s">
        <v>50</v>
      </c>
      <c r="S126" t="s">
        <v>36</v>
      </c>
      <c r="T126" t="s">
        <v>37</v>
      </c>
      <c r="U126" t="s">
        <v>966</v>
      </c>
      <c r="V126" t="s">
        <v>36</v>
      </c>
      <c r="W126" t="s">
        <v>72</v>
      </c>
      <c r="X126" t="s">
        <v>55</v>
      </c>
      <c r="Y126" t="s">
        <v>39</v>
      </c>
      <c r="Z126" t="s">
        <v>38</v>
      </c>
      <c r="AA126" t="s">
        <v>1614</v>
      </c>
      <c r="AB126" t="s">
        <v>38</v>
      </c>
      <c r="AC126" t="s">
        <v>1113</v>
      </c>
      <c r="AD126">
        <v>46232</v>
      </c>
      <c r="AE126" t="s">
        <v>37</v>
      </c>
      <c r="AF126" t="s">
        <v>37</v>
      </c>
      <c r="AG126" t="s">
        <v>1113</v>
      </c>
      <c r="AH126" t="s">
        <v>1113</v>
      </c>
      <c r="AI126" t="s">
        <v>36</v>
      </c>
      <c r="AJ126" t="s">
        <v>37</v>
      </c>
      <c r="AK126" t="s">
        <v>36</v>
      </c>
      <c r="AL126" t="s">
        <v>37</v>
      </c>
      <c r="AM126" t="s">
        <v>36</v>
      </c>
      <c r="AN126" s="1" t="s">
        <v>1798</v>
      </c>
    </row>
    <row r="127" spans="1:40" ht="48" x14ac:dyDescent="0.2">
      <c r="A127" t="s">
        <v>994</v>
      </c>
      <c r="B127" t="s">
        <v>1799</v>
      </c>
      <c r="C127" t="s">
        <v>1778</v>
      </c>
      <c r="D127" t="s">
        <v>1779</v>
      </c>
      <c r="E127" t="s">
        <v>128</v>
      </c>
      <c r="F127" t="s">
        <v>1639</v>
      </c>
      <c r="G127" t="s">
        <v>1692</v>
      </c>
      <c r="H127" t="s">
        <v>1611</v>
      </c>
      <c r="I127" t="s">
        <v>1782</v>
      </c>
      <c r="J127" t="s">
        <v>1619</v>
      </c>
      <c r="K127" t="s">
        <v>902</v>
      </c>
      <c r="L127" t="s">
        <v>36</v>
      </c>
      <c r="M127" t="s">
        <v>36</v>
      </c>
      <c r="N127" t="s">
        <v>36</v>
      </c>
      <c r="O127" t="s">
        <v>37</v>
      </c>
      <c r="P127" t="s">
        <v>36</v>
      </c>
      <c r="Q127" t="s">
        <v>907</v>
      </c>
      <c r="R127" t="s">
        <v>33</v>
      </c>
      <c r="S127" t="s">
        <v>36</v>
      </c>
      <c r="T127" t="s">
        <v>37</v>
      </c>
      <c r="U127" t="s">
        <v>966</v>
      </c>
      <c r="V127" t="s">
        <v>36</v>
      </c>
      <c r="W127" t="s">
        <v>40</v>
      </c>
      <c r="X127" t="s">
        <v>928</v>
      </c>
      <c r="Y127" t="s">
        <v>126</v>
      </c>
      <c r="Z127" t="s">
        <v>249</v>
      </c>
      <c r="AA127" t="s">
        <v>1637</v>
      </c>
      <c r="AB127" t="s">
        <v>53</v>
      </c>
      <c r="AC127" t="s">
        <v>1113</v>
      </c>
      <c r="AD127">
        <v>46232</v>
      </c>
      <c r="AE127" t="s">
        <v>36</v>
      </c>
      <c r="AF127" t="s">
        <v>36</v>
      </c>
      <c r="AG127" t="s">
        <v>1113</v>
      </c>
      <c r="AH127" t="s">
        <v>1113</v>
      </c>
      <c r="AI127" t="s">
        <v>36</v>
      </c>
      <c r="AJ127" t="s">
        <v>37</v>
      </c>
      <c r="AK127" t="s">
        <v>36</v>
      </c>
      <c r="AL127" t="s">
        <v>36</v>
      </c>
      <c r="AM127" t="s">
        <v>36</v>
      </c>
      <c r="AN127" s="1" t="s">
        <v>1800</v>
      </c>
    </row>
    <row r="128" spans="1:40" ht="48" x14ac:dyDescent="0.2">
      <c r="A128" t="s">
        <v>998</v>
      </c>
      <c r="B128" t="s">
        <v>1801</v>
      </c>
      <c r="C128" t="s">
        <v>1778</v>
      </c>
      <c r="D128" t="s">
        <v>1779</v>
      </c>
      <c r="E128" t="s">
        <v>999</v>
      </c>
      <c r="F128" t="s">
        <v>260</v>
      </c>
      <c r="G128" t="s">
        <v>1692</v>
      </c>
      <c r="H128" t="s">
        <v>1611</v>
      </c>
      <c r="I128" t="s">
        <v>1782</v>
      </c>
      <c r="J128" t="s">
        <v>1802</v>
      </c>
      <c r="K128" t="s">
        <v>1002</v>
      </c>
      <c r="L128" t="s">
        <v>36</v>
      </c>
      <c r="M128" t="s">
        <v>36</v>
      </c>
      <c r="N128" t="s">
        <v>36</v>
      </c>
      <c r="O128" t="s">
        <v>37</v>
      </c>
      <c r="P128" t="s">
        <v>36</v>
      </c>
      <c r="Q128" t="s">
        <v>907</v>
      </c>
      <c r="R128" t="s">
        <v>33</v>
      </c>
      <c r="S128" t="s">
        <v>37</v>
      </c>
      <c r="T128" t="s">
        <v>37</v>
      </c>
      <c r="U128" t="s">
        <v>966</v>
      </c>
      <c r="V128" t="s">
        <v>36</v>
      </c>
      <c r="W128" t="s">
        <v>72</v>
      </c>
      <c r="X128" t="s">
        <v>55</v>
      </c>
      <c r="Y128" t="s">
        <v>39</v>
      </c>
      <c r="Z128" t="s">
        <v>38</v>
      </c>
      <c r="AA128" t="s">
        <v>1614</v>
      </c>
      <c r="AB128" t="s">
        <v>38</v>
      </c>
      <c r="AC128" t="s">
        <v>1113</v>
      </c>
      <c r="AD128">
        <v>46232</v>
      </c>
      <c r="AE128" t="s">
        <v>37</v>
      </c>
      <c r="AF128" t="s">
        <v>37</v>
      </c>
      <c r="AG128" t="s">
        <v>1113</v>
      </c>
      <c r="AH128" t="s">
        <v>1113</v>
      </c>
      <c r="AI128" t="s">
        <v>36</v>
      </c>
      <c r="AJ128" t="s">
        <v>37</v>
      </c>
      <c r="AK128" t="s">
        <v>36</v>
      </c>
      <c r="AL128" t="s">
        <v>36</v>
      </c>
      <c r="AM128" t="s">
        <v>36</v>
      </c>
      <c r="AN128" s="1" t="s">
        <v>1803</v>
      </c>
    </row>
    <row r="129" spans="1:40" ht="32" x14ac:dyDescent="0.2">
      <c r="A129" t="s">
        <v>1009</v>
      </c>
      <c r="B129" t="s">
        <v>1804</v>
      </c>
      <c r="C129" t="s">
        <v>1778</v>
      </c>
      <c r="D129" t="s">
        <v>1779</v>
      </c>
      <c r="E129" t="s">
        <v>1010</v>
      </c>
      <c r="F129" t="s">
        <v>260</v>
      </c>
      <c r="G129" t="s">
        <v>1692</v>
      </c>
      <c r="H129" t="s">
        <v>1611</v>
      </c>
      <c r="I129" t="s">
        <v>1744</v>
      </c>
      <c r="J129" t="s">
        <v>1627</v>
      </c>
      <c r="K129" t="s">
        <v>1013</v>
      </c>
      <c r="L129" t="s">
        <v>36</v>
      </c>
      <c r="M129" t="s">
        <v>36</v>
      </c>
      <c r="N129" t="s">
        <v>36</v>
      </c>
      <c r="O129" t="s">
        <v>37</v>
      </c>
      <c r="P129" t="s">
        <v>36</v>
      </c>
      <c r="Q129" t="s">
        <v>907</v>
      </c>
      <c r="R129" t="s">
        <v>50</v>
      </c>
      <c r="S129" t="s">
        <v>36</v>
      </c>
      <c r="T129" t="s">
        <v>37</v>
      </c>
      <c r="U129" t="s">
        <v>966</v>
      </c>
      <c r="V129" t="s">
        <v>36</v>
      </c>
      <c r="W129" t="s">
        <v>72</v>
      </c>
      <c r="X129" t="s">
        <v>55</v>
      </c>
      <c r="Y129" t="s">
        <v>39</v>
      </c>
      <c r="Z129" t="s">
        <v>38</v>
      </c>
      <c r="AA129" t="s">
        <v>1614</v>
      </c>
      <c r="AB129" t="s">
        <v>38</v>
      </c>
      <c r="AC129" t="s">
        <v>1113</v>
      </c>
      <c r="AD129">
        <v>46232</v>
      </c>
      <c r="AE129" t="s">
        <v>37</v>
      </c>
      <c r="AF129" t="s">
        <v>37</v>
      </c>
      <c r="AG129" t="s">
        <v>1113</v>
      </c>
      <c r="AH129" t="s">
        <v>1113</v>
      </c>
      <c r="AI129" t="s">
        <v>36</v>
      </c>
      <c r="AJ129" t="s">
        <v>37</v>
      </c>
      <c r="AK129" t="s">
        <v>36</v>
      </c>
      <c r="AL129" t="s">
        <v>37</v>
      </c>
      <c r="AM129" t="s">
        <v>36</v>
      </c>
      <c r="AN129" s="1" t="s">
        <v>1805</v>
      </c>
    </row>
    <row r="130" spans="1:40" ht="32" x14ac:dyDescent="0.2">
      <c r="A130" t="s">
        <v>1020</v>
      </c>
      <c r="B130" t="s">
        <v>1806</v>
      </c>
      <c r="C130" t="s">
        <v>1778</v>
      </c>
      <c r="D130" t="s">
        <v>1779</v>
      </c>
      <c r="E130" t="s">
        <v>389</v>
      </c>
      <c r="F130" t="s">
        <v>260</v>
      </c>
      <c r="G130" t="s">
        <v>1692</v>
      </c>
      <c r="H130" t="s">
        <v>1611</v>
      </c>
      <c r="I130" t="s">
        <v>1744</v>
      </c>
      <c r="J130" t="s">
        <v>1623</v>
      </c>
      <c r="K130" t="s">
        <v>1022</v>
      </c>
      <c r="L130" t="s">
        <v>36</v>
      </c>
      <c r="M130" t="s">
        <v>36</v>
      </c>
      <c r="N130" t="s">
        <v>36</v>
      </c>
      <c r="O130" t="s">
        <v>36</v>
      </c>
      <c r="P130" t="s">
        <v>36</v>
      </c>
      <c r="Q130" t="s">
        <v>907</v>
      </c>
      <c r="R130" t="s">
        <v>103</v>
      </c>
      <c r="S130" t="s">
        <v>37</v>
      </c>
      <c r="T130" t="s">
        <v>37</v>
      </c>
      <c r="U130" t="s">
        <v>137</v>
      </c>
      <c r="V130" t="s">
        <v>36</v>
      </c>
      <c r="W130" t="s">
        <v>82</v>
      </c>
      <c r="X130" t="s">
        <v>55</v>
      </c>
      <c r="Y130" t="s">
        <v>39</v>
      </c>
      <c r="Z130" t="s">
        <v>38</v>
      </c>
      <c r="AA130" t="s">
        <v>1614</v>
      </c>
      <c r="AB130" t="s">
        <v>38</v>
      </c>
      <c r="AC130" t="s">
        <v>1113</v>
      </c>
      <c r="AD130">
        <v>46232</v>
      </c>
      <c r="AE130" t="s">
        <v>37</v>
      </c>
      <c r="AF130" t="s">
        <v>37</v>
      </c>
      <c r="AG130" t="s">
        <v>1113</v>
      </c>
      <c r="AH130" t="s">
        <v>1113</v>
      </c>
      <c r="AI130" t="s">
        <v>36</v>
      </c>
      <c r="AJ130" t="s">
        <v>37</v>
      </c>
      <c r="AK130" t="s">
        <v>37</v>
      </c>
      <c r="AL130" t="s">
        <v>36</v>
      </c>
      <c r="AM130" t="s">
        <v>36</v>
      </c>
      <c r="AN130" s="1" t="s">
        <v>1807</v>
      </c>
    </row>
    <row r="131" spans="1:40" ht="48" x14ac:dyDescent="0.2">
      <c r="A131" t="s">
        <v>1030</v>
      </c>
      <c r="B131" t="s">
        <v>1808</v>
      </c>
      <c r="C131" t="s">
        <v>1778</v>
      </c>
      <c r="D131" t="s">
        <v>1779</v>
      </c>
      <c r="E131" t="s">
        <v>1031</v>
      </c>
      <c r="F131" t="s">
        <v>1639</v>
      </c>
      <c r="G131" t="s">
        <v>1692</v>
      </c>
      <c r="H131" t="s">
        <v>1611</v>
      </c>
      <c r="I131" t="s">
        <v>1782</v>
      </c>
      <c r="J131" t="s">
        <v>1619</v>
      </c>
      <c r="K131" t="s">
        <v>902</v>
      </c>
      <c r="L131" t="s">
        <v>36</v>
      </c>
      <c r="M131" t="s">
        <v>36</v>
      </c>
      <c r="N131" t="s">
        <v>36</v>
      </c>
      <c r="O131" t="s">
        <v>37</v>
      </c>
      <c r="P131" t="s">
        <v>36</v>
      </c>
      <c r="Q131" t="s">
        <v>907</v>
      </c>
      <c r="R131" t="s">
        <v>50</v>
      </c>
      <c r="S131" t="s">
        <v>36</v>
      </c>
      <c r="T131" t="s">
        <v>37</v>
      </c>
      <c r="U131" t="s">
        <v>966</v>
      </c>
      <c r="V131" t="s">
        <v>36</v>
      </c>
      <c r="W131" t="s">
        <v>40</v>
      </c>
      <c r="X131" t="s">
        <v>928</v>
      </c>
      <c r="Y131" t="s">
        <v>39</v>
      </c>
      <c r="Z131" t="s">
        <v>38</v>
      </c>
      <c r="AA131" t="s">
        <v>1614</v>
      </c>
      <c r="AB131" t="s">
        <v>38</v>
      </c>
      <c r="AC131" t="s">
        <v>1113</v>
      </c>
      <c r="AD131">
        <v>46232</v>
      </c>
      <c r="AE131" t="s">
        <v>36</v>
      </c>
      <c r="AF131" t="s">
        <v>37</v>
      </c>
      <c r="AG131" t="s">
        <v>1113</v>
      </c>
      <c r="AH131" t="s">
        <v>1113</v>
      </c>
      <c r="AI131" t="s">
        <v>36</v>
      </c>
      <c r="AJ131" t="s">
        <v>37</v>
      </c>
      <c r="AK131" t="s">
        <v>36</v>
      </c>
      <c r="AL131" t="s">
        <v>37</v>
      </c>
      <c r="AM131" t="s">
        <v>36</v>
      </c>
      <c r="AN131" s="1" t="s">
        <v>1809</v>
      </c>
    </row>
    <row r="132" spans="1:40" ht="48" x14ac:dyDescent="0.2">
      <c r="A132" t="s">
        <v>1037</v>
      </c>
      <c r="B132" t="s">
        <v>1810</v>
      </c>
      <c r="C132" t="s">
        <v>1778</v>
      </c>
      <c r="D132" t="s">
        <v>1779</v>
      </c>
      <c r="E132" t="s">
        <v>1031</v>
      </c>
      <c r="F132" t="s">
        <v>1639</v>
      </c>
      <c r="G132" t="s">
        <v>1692</v>
      </c>
      <c r="H132" t="s">
        <v>1611</v>
      </c>
      <c r="I132" t="s">
        <v>1782</v>
      </c>
      <c r="J132" t="s">
        <v>1619</v>
      </c>
      <c r="K132" t="s">
        <v>902</v>
      </c>
      <c r="L132" t="s">
        <v>36</v>
      </c>
      <c r="M132" t="s">
        <v>36</v>
      </c>
      <c r="N132" t="s">
        <v>36</v>
      </c>
      <c r="O132" t="s">
        <v>37</v>
      </c>
      <c r="P132" t="s">
        <v>36</v>
      </c>
      <c r="Q132" t="s">
        <v>907</v>
      </c>
      <c r="R132" t="s">
        <v>103</v>
      </c>
      <c r="S132" t="s">
        <v>36</v>
      </c>
      <c r="T132" t="s">
        <v>37</v>
      </c>
      <c r="U132" t="s">
        <v>966</v>
      </c>
      <c r="V132" t="s">
        <v>36</v>
      </c>
      <c r="W132" t="s">
        <v>40</v>
      </c>
      <c r="X132" t="s">
        <v>928</v>
      </c>
      <c r="Y132" t="s">
        <v>397</v>
      </c>
      <c r="Z132" t="s">
        <v>249</v>
      </c>
      <c r="AA132" t="s">
        <v>1668</v>
      </c>
      <c r="AB132" t="s">
        <v>53</v>
      </c>
      <c r="AC132" t="s">
        <v>1113</v>
      </c>
      <c r="AD132">
        <v>46232</v>
      </c>
      <c r="AE132" t="s">
        <v>36</v>
      </c>
      <c r="AF132" t="s">
        <v>36</v>
      </c>
      <c r="AG132" t="s">
        <v>1113</v>
      </c>
      <c r="AH132" t="s">
        <v>1113</v>
      </c>
      <c r="AI132" t="s">
        <v>36</v>
      </c>
      <c r="AJ132" t="s">
        <v>37</v>
      </c>
      <c r="AK132" t="s">
        <v>36</v>
      </c>
      <c r="AL132" t="s">
        <v>36</v>
      </c>
      <c r="AM132" t="s">
        <v>36</v>
      </c>
      <c r="AN132" s="1" t="s">
        <v>1811</v>
      </c>
    </row>
    <row r="133" spans="1:40" ht="48" x14ac:dyDescent="0.2">
      <c r="A133" t="s">
        <v>1040</v>
      </c>
      <c r="B133" t="s">
        <v>1812</v>
      </c>
      <c r="C133" t="s">
        <v>1778</v>
      </c>
      <c r="D133" t="s">
        <v>1779</v>
      </c>
      <c r="E133" t="s">
        <v>1041</v>
      </c>
      <c r="F133" t="s">
        <v>1639</v>
      </c>
      <c r="G133" t="s">
        <v>1692</v>
      </c>
      <c r="H133" t="s">
        <v>1611</v>
      </c>
      <c r="I133" t="s">
        <v>1782</v>
      </c>
      <c r="J133" t="s">
        <v>1619</v>
      </c>
      <c r="K133" t="s">
        <v>902</v>
      </c>
      <c r="L133" t="s">
        <v>36</v>
      </c>
      <c r="M133" t="s">
        <v>36</v>
      </c>
      <c r="N133" t="s">
        <v>36</v>
      </c>
      <c r="O133" t="s">
        <v>37</v>
      </c>
      <c r="P133" t="s">
        <v>36</v>
      </c>
      <c r="Q133" t="s">
        <v>907</v>
      </c>
      <c r="R133" t="s">
        <v>103</v>
      </c>
      <c r="S133" t="s">
        <v>36</v>
      </c>
      <c r="T133" t="s">
        <v>37</v>
      </c>
      <c r="U133" t="s">
        <v>1045</v>
      </c>
      <c r="V133" t="s">
        <v>36</v>
      </c>
      <c r="W133" t="s">
        <v>40</v>
      </c>
      <c r="X133" t="s">
        <v>928</v>
      </c>
      <c r="Y133" t="s">
        <v>39</v>
      </c>
      <c r="Z133" t="s">
        <v>38</v>
      </c>
      <c r="AA133" t="s">
        <v>1614</v>
      </c>
      <c r="AB133" t="s">
        <v>38</v>
      </c>
      <c r="AC133" t="s">
        <v>1113</v>
      </c>
      <c r="AD133">
        <v>46232</v>
      </c>
      <c r="AE133" t="s">
        <v>36</v>
      </c>
      <c r="AF133" t="s">
        <v>37</v>
      </c>
      <c r="AG133" t="s">
        <v>1113</v>
      </c>
      <c r="AH133" t="s">
        <v>1113</v>
      </c>
      <c r="AI133" t="s">
        <v>36</v>
      </c>
      <c r="AJ133" t="s">
        <v>36</v>
      </c>
      <c r="AK133" t="s">
        <v>36</v>
      </c>
      <c r="AL133" t="s">
        <v>36</v>
      </c>
      <c r="AM133" t="s">
        <v>36</v>
      </c>
      <c r="AN133" s="1" t="s">
        <v>1813</v>
      </c>
    </row>
    <row r="134" spans="1:40" ht="48" x14ac:dyDescent="0.2">
      <c r="A134" t="s">
        <v>1048</v>
      </c>
      <c r="B134" t="s">
        <v>1814</v>
      </c>
      <c r="C134" t="s">
        <v>1778</v>
      </c>
      <c r="D134" t="s">
        <v>1779</v>
      </c>
      <c r="E134" t="s">
        <v>1049</v>
      </c>
      <c r="F134" t="s">
        <v>260</v>
      </c>
      <c r="G134" t="s">
        <v>1692</v>
      </c>
      <c r="H134" t="s">
        <v>1611</v>
      </c>
      <c r="I134" t="s">
        <v>1744</v>
      </c>
      <c r="J134" t="s">
        <v>1623</v>
      </c>
      <c r="K134" t="s">
        <v>1022</v>
      </c>
      <c r="L134" t="s">
        <v>36</v>
      </c>
      <c r="M134" t="s">
        <v>36</v>
      </c>
      <c r="N134" t="s">
        <v>36</v>
      </c>
      <c r="O134" t="s">
        <v>37</v>
      </c>
      <c r="P134" t="s">
        <v>36</v>
      </c>
      <c r="Q134" t="s">
        <v>907</v>
      </c>
      <c r="R134" t="s">
        <v>50</v>
      </c>
      <c r="S134" t="s">
        <v>36</v>
      </c>
      <c r="T134" t="s">
        <v>37</v>
      </c>
      <c r="U134" t="s">
        <v>966</v>
      </c>
      <c r="V134" t="s">
        <v>36</v>
      </c>
      <c r="W134" t="s">
        <v>40</v>
      </c>
      <c r="X134" t="s">
        <v>55</v>
      </c>
      <c r="Y134" t="s">
        <v>397</v>
      </c>
      <c r="Z134" t="s">
        <v>249</v>
      </c>
      <c r="AA134" t="s">
        <v>1668</v>
      </c>
      <c r="AB134" t="s">
        <v>53</v>
      </c>
      <c r="AC134" t="s">
        <v>1113</v>
      </c>
      <c r="AD134">
        <v>46232</v>
      </c>
      <c r="AE134" t="s">
        <v>37</v>
      </c>
      <c r="AF134" t="s">
        <v>36</v>
      </c>
      <c r="AG134" t="s">
        <v>1113</v>
      </c>
      <c r="AH134" t="s">
        <v>1113</v>
      </c>
      <c r="AI134" t="s">
        <v>36</v>
      </c>
      <c r="AJ134" t="s">
        <v>37</v>
      </c>
      <c r="AK134" t="s">
        <v>36</v>
      </c>
      <c r="AL134" t="s">
        <v>37</v>
      </c>
      <c r="AM134" t="s">
        <v>36</v>
      </c>
      <c r="AN134" s="1" t="s">
        <v>1815</v>
      </c>
    </row>
    <row r="135" spans="1:40" ht="32" x14ac:dyDescent="0.2">
      <c r="A135" t="s">
        <v>1053</v>
      </c>
      <c r="B135" t="s">
        <v>1816</v>
      </c>
      <c r="C135" t="s">
        <v>1778</v>
      </c>
      <c r="D135" t="s">
        <v>1779</v>
      </c>
      <c r="E135" t="s">
        <v>1049</v>
      </c>
      <c r="F135" t="s">
        <v>260</v>
      </c>
      <c r="G135" t="s">
        <v>1692</v>
      </c>
      <c r="H135" t="s">
        <v>1611</v>
      </c>
      <c r="I135" t="s">
        <v>1782</v>
      </c>
      <c r="J135" t="s">
        <v>1619</v>
      </c>
      <c r="K135" t="s">
        <v>902</v>
      </c>
      <c r="L135" t="s">
        <v>36</v>
      </c>
      <c r="M135" t="s">
        <v>36</v>
      </c>
      <c r="N135" t="s">
        <v>36</v>
      </c>
      <c r="O135" t="s">
        <v>37</v>
      </c>
      <c r="P135" t="s">
        <v>36</v>
      </c>
      <c r="Q135" t="s">
        <v>907</v>
      </c>
      <c r="R135" t="s">
        <v>50</v>
      </c>
      <c r="S135" t="s">
        <v>36</v>
      </c>
      <c r="T135" t="s">
        <v>37</v>
      </c>
      <c r="U135" t="s">
        <v>966</v>
      </c>
      <c r="V135" t="s">
        <v>36</v>
      </c>
      <c r="W135" t="s">
        <v>40</v>
      </c>
      <c r="X135" t="s">
        <v>928</v>
      </c>
      <c r="Y135" t="s">
        <v>39</v>
      </c>
      <c r="Z135" t="s">
        <v>38</v>
      </c>
      <c r="AA135" t="s">
        <v>1614</v>
      </c>
      <c r="AB135" t="s">
        <v>38</v>
      </c>
      <c r="AC135" t="s">
        <v>1113</v>
      </c>
      <c r="AD135">
        <v>46232</v>
      </c>
      <c r="AE135" t="s">
        <v>36</v>
      </c>
      <c r="AF135" t="s">
        <v>37</v>
      </c>
      <c r="AG135" t="s">
        <v>1113</v>
      </c>
      <c r="AH135" t="s">
        <v>1113</v>
      </c>
      <c r="AI135" t="s">
        <v>36</v>
      </c>
      <c r="AJ135" t="s">
        <v>37</v>
      </c>
      <c r="AK135" t="s">
        <v>36</v>
      </c>
      <c r="AL135" t="s">
        <v>37</v>
      </c>
      <c r="AM135" t="s">
        <v>36</v>
      </c>
      <c r="AN135" s="1" t="s">
        <v>1790</v>
      </c>
    </row>
    <row r="136" spans="1:40" ht="48" x14ac:dyDescent="0.2">
      <c r="A136" t="s">
        <v>1059</v>
      </c>
      <c r="B136" t="s">
        <v>1817</v>
      </c>
      <c r="C136" t="s">
        <v>1778</v>
      </c>
      <c r="D136" t="s">
        <v>1779</v>
      </c>
      <c r="E136" t="s">
        <v>1049</v>
      </c>
      <c r="F136" t="s">
        <v>260</v>
      </c>
      <c r="G136" t="s">
        <v>1692</v>
      </c>
      <c r="H136" t="s">
        <v>1611</v>
      </c>
      <c r="I136" t="s">
        <v>1782</v>
      </c>
      <c r="J136" t="s">
        <v>1619</v>
      </c>
      <c r="K136" t="s">
        <v>902</v>
      </c>
      <c r="L136" t="s">
        <v>36</v>
      </c>
      <c r="M136" t="s">
        <v>36</v>
      </c>
      <c r="N136" t="s">
        <v>36</v>
      </c>
      <c r="O136" t="s">
        <v>37</v>
      </c>
      <c r="P136" t="s">
        <v>36</v>
      </c>
      <c r="Q136" t="s">
        <v>907</v>
      </c>
      <c r="R136" t="s">
        <v>50</v>
      </c>
      <c r="S136" t="s">
        <v>36</v>
      </c>
      <c r="T136" t="s">
        <v>37</v>
      </c>
      <c r="U136" t="s">
        <v>966</v>
      </c>
      <c r="V136" t="s">
        <v>36</v>
      </c>
      <c r="W136" t="s">
        <v>40</v>
      </c>
      <c r="X136" t="s">
        <v>55</v>
      </c>
      <c r="Y136" t="s">
        <v>397</v>
      </c>
      <c r="Z136" t="s">
        <v>249</v>
      </c>
      <c r="AA136" t="s">
        <v>1668</v>
      </c>
      <c r="AB136" t="s">
        <v>53</v>
      </c>
      <c r="AC136" t="s">
        <v>1113</v>
      </c>
      <c r="AD136">
        <v>46232</v>
      </c>
      <c r="AE136" t="s">
        <v>37</v>
      </c>
      <c r="AF136" t="s">
        <v>36</v>
      </c>
      <c r="AG136" t="s">
        <v>1113</v>
      </c>
      <c r="AH136" t="s">
        <v>1113</v>
      </c>
      <c r="AI136" t="s">
        <v>36</v>
      </c>
      <c r="AJ136" t="s">
        <v>37</v>
      </c>
      <c r="AK136" t="s">
        <v>36</v>
      </c>
      <c r="AL136" t="s">
        <v>37</v>
      </c>
      <c r="AM136" t="s">
        <v>36</v>
      </c>
      <c r="AN136" s="1" t="s">
        <v>1818</v>
      </c>
    </row>
    <row r="137" spans="1:40" ht="48" x14ac:dyDescent="0.2">
      <c r="A137" t="s">
        <v>1062</v>
      </c>
      <c r="B137" t="s">
        <v>1819</v>
      </c>
      <c r="C137" t="s">
        <v>1778</v>
      </c>
      <c r="D137" t="s">
        <v>1779</v>
      </c>
      <c r="E137" t="s">
        <v>1049</v>
      </c>
      <c r="F137" t="s">
        <v>260</v>
      </c>
      <c r="G137" t="s">
        <v>1692</v>
      </c>
      <c r="H137" t="s">
        <v>1611</v>
      </c>
      <c r="I137" t="s">
        <v>1782</v>
      </c>
      <c r="J137" t="s">
        <v>1623</v>
      </c>
      <c r="K137" t="s">
        <v>1022</v>
      </c>
      <c r="L137" t="s">
        <v>36</v>
      </c>
      <c r="M137" t="s">
        <v>36</v>
      </c>
      <c r="N137" t="s">
        <v>36</v>
      </c>
      <c r="O137" t="s">
        <v>36</v>
      </c>
      <c r="P137" t="s">
        <v>36</v>
      </c>
      <c r="Q137" t="s">
        <v>907</v>
      </c>
      <c r="R137" t="s">
        <v>33</v>
      </c>
      <c r="S137" t="s">
        <v>36</v>
      </c>
      <c r="T137" t="s">
        <v>37</v>
      </c>
      <c r="U137" t="s">
        <v>137</v>
      </c>
      <c r="V137" t="s">
        <v>36</v>
      </c>
      <c r="W137" t="s">
        <v>40</v>
      </c>
      <c r="X137" t="s">
        <v>928</v>
      </c>
      <c r="Y137" t="s">
        <v>397</v>
      </c>
      <c r="Z137" t="s">
        <v>249</v>
      </c>
      <c r="AA137" t="s">
        <v>1668</v>
      </c>
      <c r="AB137" t="s">
        <v>53</v>
      </c>
      <c r="AC137" t="s">
        <v>1113</v>
      </c>
      <c r="AD137">
        <v>46232</v>
      </c>
      <c r="AE137" t="s">
        <v>36</v>
      </c>
      <c r="AF137" t="s">
        <v>36</v>
      </c>
      <c r="AG137" t="s">
        <v>1113</v>
      </c>
      <c r="AH137" t="s">
        <v>1113</v>
      </c>
      <c r="AI137" t="s">
        <v>36</v>
      </c>
      <c r="AJ137" t="s">
        <v>37</v>
      </c>
      <c r="AK137" t="s">
        <v>36</v>
      </c>
      <c r="AL137" t="s">
        <v>36</v>
      </c>
      <c r="AM137" t="s">
        <v>36</v>
      </c>
      <c r="AN137" s="1" t="s">
        <v>1820</v>
      </c>
    </row>
    <row r="138" spans="1:40" ht="64" x14ac:dyDescent="0.2">
      <c r="A138" t="s">
        <v>1069</v>
      </c>
      <c r="B138" t="s">
        <v>1821</v>
      </c>
      <c r="C138" t="s">
        <v>1778</v>
      </c>
      <c r="D138" t="s">
        <v>1779</v>
      </c>
      <c r="E138" t="s">
        <v>1070</v>
      </c>
      <c r="F138" t="s">
        <v>1629</v>
      </c>
      <c r="G138" t="s">
        <v>1692</v>
      </c>
      <c r="H138" t="s">
        <v>1611</v>
      </c>
      <c r="I138" t="s">
        <v>1782</v>
      </c>
      <c r="J138" t="s">
        <v>1623</v>
      </c>
      <c r="K138" t="s">
        <v>1022</v>
      </c>
      <c r="L138" t="s">
        <v>36</v>
      </c>
      <c r="M138" t="s">
        <v>36</v>
      </c>
      <c r="N138" t="s">
        <v>36</v>
      </c>
      <c r="O138" t="s">
        <v>37</v>
      </c>
      <c r="P138" t="s">
        <v>36</v>
      </c>
      <c r="Q138" t="s">
        <v>907</v>
      </c>
      <c r="R138" t="s">
        <v>103</v>
      </c>
      <c r="S138" t="s">
        <v>36</v>
      </c>
      <c r="T138" t="s">
        <v>37</v>
      </c>
      <c r="U138" t="s">
        <v>966</v>
      </c>
      <c r="V138" t="s">
        <v>36</v>
      </c>
      <c r="W138" t="s">
        <v>72</v>
      </c>
      <c r="X138" t="s">
        <v>55</v>
      </c>
      <c r="Y138" t="s">
        <v>39</v>
      </c>
      <c r="Z138" t="s">
        <v>38</v>
      </c>
      <c r="AA138" t="s">
        <v>1614</v>
      </c>
      <c r="AB138" t="s">
        <v>1630</v>
      </c>
      <c r="AC138" t="s">
        <v>1113</v>
      </c>
      <c r="AD138">
        <v>46232</v>
      </c>
      <c r="AE138" t="s">
        <v>37</v>
      </c>
      <c r="AF138" t="s">
        <v>37</v>
      </c>
      <c r="AG138" t="s">
        <v>1113</v>
      </c>
      <c r="AH138" t="s">
        <v>1113</v>
      </c>
      <c r="AI138" t="s">
        <v>36</v>
      </c>
      <c r="AJ138" t="s">
        <v>37</v>
      </c>
      <c r="AK138" t="s">
        <v>36</v>
      </c>
      <c r="AL138" t="s">
        <v>36</v>
      </c>
      <c r="AM138" t="s">
        <v>36</v>
      </c>
      <c r="AN138" s="1" t="s">
        <v>1822</v>
      </c>
    </row>
    <row r="139" spans="1:40" ht="48" x14ac:dyDescent="0.2">
      <c r="A139" t="s">
        <v>1079</v>
      </c>
      <c r="B139" t="s">
        <v>1823</v>
      </c>
      <c r="C139" t="s">
        <v>1778</v>
      </c>
      <c r="D139" t="s">
        <v>1779</v>
      </c>
      <c r="E139" t="s">
        <v>1080</v>
      </c>
      <c r="F139" t="s">
        <v>260</v>
      </c>
      <c r="G139" t="s">
        <v>1692</v>
      </c>
      <c r="H139" t="s">
        <v>1611</v>
      </c>
      <c r="I139" t="s">
        <v>1782</v>
      </c>
      <c r="J139" t="s">
        <v>1623</v>
      </c>
      <c r="K139" t="s">
        <v>1022</v>
      </c>
      <c r="L139" t="s">
        <v>36</v>
      </c>
      <c r="M139" t="s">
        <v>36</v>
      </c>
      <c r="N139" t="s">
        <v>36</v>
      </c>
      <c r="O139" t="s">
        <v>37</v>
      </c>
      <c r="P139" t="s">
        <v>36</v>
      </c>
      <c r="Q139" t="s">
        <v>907</v>
      </c>
      <c r="R139" t="s">
        <v>103</v>
      </c>
      <c r="S139" t="s">
        <v>36</v>
      </c>
      <c r="T139" t="s">
        <v>37</v>
      </c>
      <c r="U139" t="s">
        <v>1045</v>
      </c>
      <c r="V139" t="s">
        <v>36</v>
      </c>
      <c r="W139" t="s">
        <v>40</v>
      </c>
      <c r="X139" t="s">
        <v>928</v>
      </c>
      <c r="Y139" t="s">
        <v>39</v>
      </c>
      <c r="Z139" t="s">
        <v>38</v>
      </c>
      <c r="AA139" t="s">
        <v>1614</v>
      </c>
      <c r="AB139" t="s">
        <v>38</v>
      </c>
      <c r="AC139" t="s">
        <v>1113</v>
      </c>
      <c r="AD139">
        <v>46232</v>
      </c>
      <c r="AE139" t="s">
        <v>36</v>
      </c>
      <c r="AF139" t="s">
        <v>37</v>
      </c>
      <c r="AG139" t="s">
        <v>1113</v>
      </c>
      <c r="AH139" t="s">
        <v>1113</v>
      </c>
      <c r="AI139" t="s">
        <v>36</v>
      </c>
      <c r="AJ139" t="s">
        <v>36</v>
      </c>
      <c r="AK139" t="s">
        <v>36</v>
      </c>
      <c r="AL139" t="s">
        <v>36</v>
      </c>
      <c r="AM139" t="s">
        <v>36</v>
      </c>
      <c r="AN139" s="1" t="s">
        <v>1824</v>
      </c>
    </row>
    <row r="140" spans="1:40" ht="32" x14ac:dyDescent="0.2">
      <c r="A140" t="s">
        <v>1088</v>
      </c>
      <c r="B140" t="s">
        <v>1825</v>
      </c>
      <c r="C140" t="s">
        <v>1778</v>
      </c>
      <c r="D140" t="s">
        <v>1779</v>
      </c>
      <c r="E140" t="s">
        <v>1089</v>
      </c>
      <c r="F140" t="s">
        <v>260</v>
      </c>
      <c r="G140" t="s">
        <v>1692</v>
      </c>
      <c r="H140" t="s">
        <v>1611</v>
      </c>
      <c r="I140" t="s">
        <v>1744</v>
      </c>
      <c r="J140" t="s">
        <v>1802</v>
      </c>
      <c r="K140" t="s">
        <v>1092</v>
      </c>
      <c r="L140" t="s">
        <v>36</v>
      </c>
      <c r="M140" t="s">
        <v>36</v>
      </c>
      <c r="N140" t="s">
        <v>36</v>
      </c>
      <c r="O140" t="s">
        <v>36</v>
      </c>
      <c r="P140" t="s">
        <v>36</v>
      </c>
      <c r="Q140" t="s">
        <v>907</v>
      </c>
      <c r="R140" t="s">
        <v>50</v>
      </c>
      <c r="S140" t="s">
        <v>36</v>
      </c>
      <c r="T140" t="s">
        <v>37</v>
      </c>
      <c r="U140" t="s">
        <v>137</v>
      </c>
      <c r="V140" t="s">
        <v>36</v>
      </c>
      <c r="W140" t="s">
        <v>40</v>
      </c>
      <c r="X140" t="s">
        <v>928</v>
      </c>
      <c r="Y140" t="s">
        <v>39</v>
      </c>
      <c r="Z140" t="s">
        <v>38</v>
      </c>
      <c r="AA140" t="s">
        <v>1614</v>
      </c>
      <c r="AB140" t="s">
        <v>38</v>
      </c>
      <c r="AC140" t="s">
        <v>1113</v>
      </c>
      <c r="AD140">
        <v>46232</v>
      </c>
      <c r="AE140" t="s">
        <v>36</v>
      </c>
      <c r="AF140" t="s">
        <v>37</v>
      </c>
      <c r="AG140" t="s">
        <v>1113</v>
      </c>
      <c r="AH140" t="s">
        <v>1113</v>
      </c>
      <c r="AI140" t="s">
        <v>36</v>
      </c>
      <c r="AJ140" t="s">
        <v>37</v>
      </c>
      <c r="AK140" t="s">
        <v>36</v>
      </c>
      <c r="AL140" t="s">
        <v>37</v>
      </c>
      <c r="AM140" t="s">
        <v>36</v>
      </c>
      <c r="AN140" s="1" t="s">
        <v>1826</v>
      </c>
    </row>
    <row r="141" spans="1:40" ht="48" x14ac:dyDescent="0.2">
      <c r="A141" t="s">
        <v>1100</v>
      </c>
      <c r="B141" t="s">
        <v>1827</v>
      </c>
      <c r="C141" t="s">
        <v>1778</v>
      </c>
      <c r="D141" t="s">
        <v>1779</v>
      </c>
      <c r="E141" t="s">
        <v>1101</v>
      </c>
      <c r="F141" t="s">
        <v>1626</v>
      </c>
      <c r="G141" t="s">
        <v>1692</v>
      </c>
      <c r="H141" t="s">
        <v>1611</v>
      </c>
      <c r="I141" t="s">
        <v>1782</v>
      </c>
      <c r="J141" t="s">
        <v>1783</v>
      </c>
      <c r="K141" t="s">
        <v>913</v>
      </c>
      <c r="L141" t="s">
        <v>36</v>
      </c>
      <c r="M141" t="s">
        <v>36</v>
      </c>
      <c r="N141" t="s">
        <v>36</v>
      </c>
      <c r="O141" t="s">
        <v>36</v>
      </c>
      <c r="P141" t="s">
        <v>36</v>
      </c>
      <c r="Q141" t="s">
        <v>907</v>
      </c>
      <c r="R141" t="s">
        <v>50</v>
      </c>
      <c r="S141" t="s">
        <v>36</v>
      </c>
      <c r="T141" t="s">
        <v>36</v>
      </c>
      <c r="U141" t="s">
        <v>1105</v>
      </c>
      <c r="V141" t="s">
        <v>36</v>
      </c>
      <c r="W141" t="s">
        <v>40</v>
      </c>
      <c r="X141" t="s">
        <v>55</v>
      </c>
      <c r="Y141" t="s">
        <v>397</v>
      </c>
      <c r="Z141" t="s">
        <v>249</v>
      </c>
      <c r="AA141" t="s">
        <v>1668</v>
      </c>
      <c r="AB141" t="s">
        <v>53</v>
      </c>
      <c r="AC141" t="s">
        <v>1113</v>
      </c>
      <c r="AD141">
        <v>46232</v>
      </c>
      <c r="AE141" t="s">
        <v>37</v>
      </c>
      <c r="AF141" t="s">
        <v>36</v>
      </c>
      <c r="AG141" t="s">
        <v>1113</v>
      </c>
      <c r="AH141" t="s">
        <v>1113</v>
      </c>
      <c r="AI141" t="s">
        <v>36</v>
      </c>
      <c r="AJ141" t="s">
        <v>36</v>
      </c>
      <c r="AK141" t="s">
        <v>36</v>
      </c>
      <c r="AL141" t="s">
        <v>37</v>
      </c>
      <c r="AM141" t="s">
        <v>36</v>
      </c>
      <c r="AN141" s="1" t="s">
        <v>1828</v>
      </c>
    </row>
    <row r="142" spans="1:40" ht="80" x14ac:dyDescent="0.2">
      <c r="A142" t="s">
        <v>1108</v>
      </c>
      <c r="B142" t="s">
        <v>1829</v>
      </c>
      <c r="C142" t="s">
        <v>1778</v>
      </c>
      <c r="D142" t="s">
        <v>1779</v>
      </c>
      <c r="E142" t="s">
        <v>1109</v>
      </c>
      <c r="F142" t="s">
        <v>1626</v>
      </c>
      <c r="G142" t="s">
        <v>1692</v>
      </c>
      <c r="H142" t="s">
        <v>1693</v>
      </c>
      <c r="I142" t="s">
        <v>1782</v>
      </c>
      <c r="J142" t="s">
        <v>1802</v>
      </c>
      <c r="K142" t="s">
        <v>1112</v>
      </c>
      <c r="L142" t="s">
        <v>36</v>
      </c>
      <c r="M142" t="s">
        <v>36</v>
      </c>
      <c r="N142" t="s">
        <v>36</v>
      </c>
      <c r="O142" t="s">
        <v>36</v>
      </c>
      <c r="P142" t="s">
        <v>36</v>
      </c>
      <c r="Q142" t="s">
        <v>907</v>
      </c>
      <c r="R142" t="s">
        <v>33</v>
      </c>
      <c r="S142" t="s">
        <v>36</v>
      </c>
      <c r="T142" t="s">
        <v>37</v>
      </c>
      <c r="U142" t="s">
        <v>137</v>
      </c>
      <c r="V142" t="s">
        <v>36</v>
      </c>
      <c r="W142" t="s">
        <v>1113</v>
      </c>
      <c r="X142" t="s">
        <v>55</v>
      </c>
      <c r="Y142" t="s">
        <v>397</v>
      </c>
      <c r="Z142" t="s">
        <v>249</v>
      </c>
      <c r="AA142" t="s">
        <v>1668</v>
      </c>
      <c r="AB142" t="s">
        <v>53</v>
      </c>
      <c r="AC142" t="s">
        <v>1113</v>
      </c>
      <c r="AD142">
        <v>46232</v>
      </c>
      <c r="AE142" t="s">
        <v>37</v>
      </c>
      <c r="AF142" t="s">
        <v>36</v>
      </c>
      <c r="AG142" t="s">
        <v>1113</v>
      </c>
      <c r="AH142" t="s">
        <v>1113</v>
      </c>
      <c r="AI142" t="s">
        <v>36</v>
      </c>
      <c r="AJ142" t="s">
        <v>37</v>
      </c>
      <c r="AK142" t="s">
        <v>36</v>
      </c>
      <c r="AL142" t="s">
        <v>36</v>
      </c>
      <c r="AM142" t="s">
        <v>37</v>
      </c>
      <c r="AN142" s="1" t="s">
        <v>1830</v>
      </c>
    </row>
    <row r="143" spans="1:40" ht="48" x14ac:dyDescent="0.2">
      <c r="A143" t="s">
        <v>1118</v>
      </c>
      <c r="B143" t="s">
        <v>1831</v>
      </c>
      <c r="C143" t="s">
        <v>1778</v>
      </c>
      <c r="D143" t="s">
        <v>1779</v>
      </c>
      <c r="E143" t="s">
        <v>1119</v>
      </c>
      <c r="F143" t="s">
        <v>1639</v>
      </c>
      <c r="G143" t="s">
        <v>1692</v>
      </c>
      <c r="H143" t="s">
        <v>1611</v>
      </c>
      <c r="I143" t="s">
        <v>1744</v>
      </c>
      <c r="J143" t="s">
        <v>1613</v>
      </c>
      <c r="K143" t="s">
        <v>1122</v>
      </c>
      <c r="L143" t="s">
        <v>36</v>
      </c>
      <c r="M143" t="s">
        <v>36</v>
      </c>
      <c r="N143" t="s">
        <v>36</v>
      </c>
      <c r="O143" t="s">
        <v>37</v>
      </c>
      <c r="P143" t="s">
        <v>36</v>
      </c>
      <c r="Q143" t="s">
        <v>907</v>
      </c>
      <c r="R143" t="s">
        <v>103</v>
      </c>
      <c r="S143" t="s">
        <v>36</v>
      </c>
      <c r="T143" t="s">
        <v>37</v>
      </c>
      <c r="U143" t="s">
        <v>966</v>
      </c>
      <c r="V143" t="s">
        <v>36</v>
      </c>
      <c r="W143" t="s">
        <v>72</v>
      </c>
      <c r="X143" t="s">
        <v>55</v>
      </c>
      <c r="Y143" t="s">
        <v>126</v>
      </c>
      <c r="Z143" t="s">
        <v>249</v>
      </c>
      <c r="AA143" t="s">
        <v>1637</v>
      </c>
      <c r="AB143" t="s">
        <v>53</v>
      </c>
      <c r="AC143" t="s">
        <v>1113</v>
      </c>
      <c r="AD143">
        <v>46232</v>
      </c>
      <c r="AE143" t="s">
        <v>37</v>
      </c>
      <c r="AF143" t="s">
        <v>36</v>
      </c>
      <c r="AG143" t="s">
        <v>1113</v>
      </c>
      <c r="AH143" t="s">
        <v>1113</v>
      </c>
      <c r="AI143" t="s">
        <v>36</v>
      </c>
      <c r="AJ143" t="s">
        <v>37</v>
      </c>
      <c r="AK143" t="s">
        <v>36</v>
      </c>
      <c r="AL143" t="s">
        <v>36</v>
      </c>
      <c r="AM143" t="s">
        <v>36</v>
      </c>
      <c r="AN143" s="1" t="s">
        <v>1832</v>
      </c>
    </row>
    <row r="144" spans="1:40" ht="32" x14ac:dyDescent="0.2">
      <c r="A144" t="s">
        <v>1125</v>
      </c>
      <c r="B144" t="s">
        <v>1833</v>
      </c>
      <c r="C144" t="s">
        <v>1778</v>
      </c>
      <c r="D144" t="s">
        <v>1779</v>
      </c>
      <c r="E144" t="s">
        <v>1126</v>
      </c>
      <c r="F144" t="s">
        <v>260</v>
      </c>
      <c r="G144" t="s">
        <v>1692</v>
      </c>
      <c r="H144" t="s">
        <v>1611</v>
      </c>
      <c r="I144" t="s">
        <v>1782</v>
      </c>
      <c r="J144" t="s">
        <v>1619</v>
      </c>
      <c r="K144" t="s">
        <v>902</v>
      </c>
      <c r="L144" t="s">
        <v>36</v>
      </c>
      <c r="M144" t="s">
        <v>36</v>
      </c>
      <c r="N144" t="s">
        <v>36</v>
      </c>
      <c r="O144" t="s">
        <v>37</v>
      </c>
      <c r="P144" t="s">
        <v>36</v>
      </c>
      <c r="Q144" t="s">
        <v>907</v>
      </c>
      <c r="R144" t="s">
        <v>50</v>
      </c>
      <c r="S144" t="s">
        <v>36</v>
      </c>
      <c r="T144" t="s">
        <v>37</v>
      </c>
      <c r="U144" t="s">
        <v>966</v>
      </c>
      <c r="V144" t="s">
        <v>36</v>
      </c>
      <c r="W144" t="s">
        <v>72</v>
      </c>
      <c r="X144" t="s">
        <v>55</v>
      </c>
      <c r="Y144" t="s">
        <v>39</v>
      </c>
      <c r="Z144" t="s">
        <v>38</v>
      </c>
      <c r="AA144" t="s">
        <v>1614</v>
      </c>
      <c r="AB144" t="s">
        <v>38</v>
      </c>
      <c r="AC144" t="s">
        <v>1113</v>
      </c>
      <c r="AD144">
        <v>46232</v>
      </c>
      <c r="AE144" t="s">
        <v>37</v>
      </c>
      <c r="AF144" t="s">
        <v>37</v>
      </c>
      <c r="AG144" t="s">
        <v>1113</v>
      </c>
      <c r="AH144" t="s">
        <v>1113</v>
      </c>
      <c r="AI144" t="s">
        <v>36</v>
      </c>
      <c r="AJ144" t="s">
        <v>37</v>
      </c>
      <c r="AK144" t="s">
        <v>36</v>
      </c>
      <c r="AL144" t="s">
        <v>37</v>
      </c>
      <c r="AM144" t="s">
        <v>36</v>
      </c>
      <c r="AN144" s="1" t="s">
        <v>1834</v>
      </c>
    </row>
    <row r="145" spans="1:40" ht="48" x14ac:dyDescent="0.2">
      <c r="A145" t="s">
        <v>1132</v>
      </c>
      <c r="B145" t="s">
        <v>1835</v>
      </c>
      <c r="C145" t="s">
        <v>1778</v>
      </c>
      <c r="D145" t="s">
        <v>1779</v>
      </c>
      <c r="E145" t="s">
        <v>1133</v>
      </c>
      <c r="F145" t="s">
        <v>1676</v>
      </c>
      <c r="G145" t="s">
        <v>1692</v>
      </c>
      <c r="H145" t="s">
        <v>1611</v>
      </c>
      <c r="I145" t="s">
        <v>1782</v>
      </c>
      <c r="J145" t="s">
        <v>1613</v>
      </c>
      <c r="K145" t="s">
        <v>1137</v>
      </c>
      <c r="L145" t="s">
        <v>36</v>
      </c>
      <c r="M145" t="s">
        <v>36</v>
      </c>
      <c r="N145" t="s">
        <v>36</v>
      </c>
      <c r="O145" t="s">
        <v>37</v>
      </c>
      <c r="P145" t="s">
        <v>36</v>
      </c>
      <c r="Q145" t="s">
        <v>907</v>
      </c>
      <c r="R145" t="s">
        <v>50</v>
      </c>
      <c r="S145" t="s">
        <v>36</v>
      </c>
      <c r="T145" t="s">
        <v>37</v>
      </c>
      <c r="U145" t="s">
        <v>966</v>
      </c>
      <c r="V145" t="s">
        <v>36</v>
      </c>
      <c r="W145" t="s">
        <v>1113</v>
      </c>
      <c r="X145" t="s">
        <v>55</v>
      </c>
      <c r="Y145" t="s">
        <v>39</v>
      </c>
      <c r="Z145" t="s">
        <v>38</v>
      </c>
      <c r="AA145" t="s">
        <v>1614</v>
      </c>
      <c r="AB145" t="s">
        <v>38</v>
      </c>
      <c r="AC145" t="s">
        <v>1113</v>
      </c>
      <c r="AD145">
        <v>46232</v>
      </c>
      <c r="AE145" t="s">
        <v>37</v>
      </c>
      <c r="AF145" t="s">
        <v>37</v>
      </c>
      <c r="AG145" t="s">
        <v>1113</v>
      </c>
      <c r="AH145" t="s">
        <v>1113</v>
      </c>
      <c r="AI145" t="s">
        <v>36</v>
      </c>
      <c r="AJ145" t="s">
        <v>37</v>
      </c>
      <c r="AK145" t="s">
        <v>36</v>
      </c>
      <c r="AL145" t="s">
        <v>37</v>
      </c>
      <c r="AM145" t="s">
        <v>36</v>
      </c>
      <c r="AN145" s="1" t="s">
        <v>1836</v>
      </c>
    </row>
    <row r="146" spans="1:40" ht="64" x14ac:dyDescent="0.2">
      <c r="A146" t="s">
        <v>1144</v>
      </c>
      <c r="B146" t="s">
        <v>1837</v>
      </c>
      <c r="C146" t="s">
        <v>1778</v>
      </c>
      <c r="D146" t="s">
        <v>1779</v>
      </c>
      <c r="E146" t="s">
        <v>1145</v>
      </c>
      <c r="F146" t="s">
        <v>1676</v>
      </c>
      <c r="G146" t="s">
        <v>1692</v>
      </c>
      <c r="H146" t="s">
        <v>1693</v>
      </c>
      <c r="I146" t="s">
        <v>1782</v>
      </c>
      <c r="J146" t="s">
        <v>1802</v>
      </c>
      <c r="K146" t="s">
        <v>1147</v>
      </c>
      <c r="L146" t="s">
        <v>36</v>
      </c>
      <c r="M146" t="s">
        <v>36</v>
      </c>
      <c r="N146" t="s">
        <v>36</v>
      </c>
      <c r="O146" t="s">
        <v>36</v>
      </c>
      <c r="P146" t="s">
        <v>36</v>
      </c>
      <c r="Q146" t="s">
        <v>907</v>
      </c>
      <c r="R146" t="s">
        <v>50</v>
      </c>
      <c r="S146" t="s">
        <v>36</v>
      </c>
      <c r="T146" t="s">
        <v>37</v>
      </c>
      <c r="U146" t="s">
        <v>137</v>
      </c>
      <c r="V146" t="s">
        <v>36</v>
      </c>
      <c r="W146" t="s">
        <v>1113</v>
      </c>
      <c r="X146" t="s">
        <v>55</v>
      </c>
      <c r="Y146" t="s">
        <v>397</v>
      </c>
      <c r="Z146" t="s">
        <v>249</v>
      </c>
      <c r="AA146" t="s">
        <v>1668</v>
      </c>
      <c r="AB146" t="s">
        <v>53</v>
      </c>
      <c r="AC146" t="s">
        <v>1113</v>
      </c>
      <c r="AD146">
        <v>46232</v>
      </c>
      <c r="AE146" t="s">
        <v>37</v>
      </c>
      <c r="AF146" t="s">
        <v>36</v>
      </c>
      <c r="AG146" t="s">
        <v>1113</v>
      </c>
      <c r="AH146" t="s">
        <v>1113</v>
      </c>
      <c r="AI146" t="s">
        <v>36</v>
      </c>
      <c r="AJ146" t="s">
        <v>37</v>
      </c>
      <c r="AK146" t="s">
        <v>36</v>
      </c>
      <c r="AL146" t="s">
        <v>37</v>
      </c>
      <c r="AM146" t="s">
        <v>37</v>
      </c>
      <c r="AN146" s="1" t="s">
        <v>1838</v>
      </c>
    </row>
    <row r="147" spans="1:40" ht="32" x14ac:dyDescent="0.2">
      <c r="A147" t="s">
        <v>1151</v>
      </c>
      <c r="B147" t="s">
        <v>1839</v>
      </c>
      <c r="C147" t="s">
        <v>1778</v>
      </c>
      <c r="D147" t="s">
        <v>1779</v>
      </c>
      <c r="E147" t="s">
        <v>389</v>
      </c>
      <c r="F147" t="s">
        <v>260</v>
      </c>
      <c r="G147" t="s">
        <v>1692</v>
      </c>
      <c r="H147" t="s">
        <v>1611</v>
      </c>
      <c r="I147" t="s">
        <v>1782</v>
      </c>
      <c r="J147" t="s">
        <v>1623</v>
      </c>
      <c r="K147" t="s">
        <v>1022</v>
      </c>
      <c r="L147" t="s">
        <v>36</v>
      </c>
      <c r="M147" t="s">
        <v>37</v>
      </c>
      <c r="N147" t="s">
        <v>36</v>
      </c>
      <c r="O147" t="s">
        <v>37</v>
      </c>
      <c r="P147" t="s">
        <v>36</v>
      </c>
      <c r="Q147" t="s">
        <v>907</v>
      </c>
      <c r="R147" t="s">
        <v>50</v>
      </c>
      <c r="S147" t="s">
        <v>37</v>
      </c>
      <c r="T147" t="s">
        <v>37</v>
      </c>
      <c r="U147" t="s">
        <v>1159</v>
      </c>
      <c r="V147" t="s">
        <v>36</v>
      </c>
      <c r="W147" t="s">
        <v>72</v>
      </c>
      <c r="X147" t="s">
        <v>55</v>
      </c>
      <c r="Y147" t="s">
        <v>126</v>
      </c>
      <c r="Z147" t="s">
        <v>249</v>
      </c>
      <c r="AA147" t="s">
        <v>1637</v>
      </c>
      <c r="AB147" t="s">
        <v>53</v>
      </c>
      <c r="AC147" t="s">
        <v>1113</v>
      </c>
      <c r="AD147">
        <v>46232</v>
      </c>
      <c r="AE147" t="s">
        <v>37</v>
      </c>
      <c r="AF147" t="s">
        <v>36</v>
      </c>
      <c r="AG147" t="s">
        <v>1113</v>
      </c>
      <c r="AH147" t="s">
        <v>1113</v>
      </c>
      <c r="AI147" t="s">
        <v>36</v>
      </c>
      <c r="AJ147" t="s">
        <v>36</v>
      </c>
      <c r="AK147" t="s">
        <v>36</v>
      </c>
      <c r="AL147" t="s">
        <v>37</v>
      </c>
      <c r="AM147" t="s">
        <v>36</v>
      </c>
      <c r="AN147" s="1" t="s">
        <v>1840</v>
      </c>
    </row>
    <row r="148" spans="1:40" ht="80" x14ac:dyDescent="0.2">
      <c r="A148" t="s">
        <v>1162</v>
      </c>
      <c r="B148" t="s">
        <v>1841</v>
      </c>
      <c r="C148" t="s">
        <v>1778</v>
      </c>
      <c r="D148" t="s">
        <v>1779</v>
      </c>
      <c r="E148" t="s">
        <v>1163</v>
      </c>
      <c r="F148" t="s">
        <v>1676</v>
      </c>
      <c r="G148" t="s">
        <v>1692</v>
      </c>
      <c r="H148" t="s">
        <v>1693</v>
      </c>
      <c r="I148" t="s">
        <v>1782</v>
      </c>
      <c r="J148" t="s">
        <v>1783</v>
      </c>
      <c r="K148" t="s">
        <v>913</v>
      </c>
      <c r="L148" t="s">
        <v>36</v>
      </c>
      <c r="M148" t="s">
        <v>36</v>
      </c>
      <c r="N148" t="s">
        <v>36</v>
      </c>
      <c r="O148" t="s">
        <v>36</v>
      </c>
      <c r="P148" t="s">
        <v>36</v>
      </c>
      <c r="Q148" t="s">
        <v>907</v>
      </c>
      <c r="R148" t="s">
        <v>50</v>
      </c>
      <c r="S148" t="s">
        <v>36</v>
      </c>
      <c r="T148" t="s">
        <v>37</v>
      </c>
      <c r="U148" t="s">
        <v>137</v>
      </c>
      <c r="V148" t="s">
        <v>36</v>
      </c>
      <c r="W148" t="s">
        <v>1113</v>
      </c>
      <c r="X148" t="s">
        <v>55</v>
      </c>
      <c r="Y148" t="s">
        <v>39</v>
      </c>
      <c r="Z148" t="s">
        <v>38</v>
      </c>
      <c r="AA148" t="s">
        <v>1614</v>
      </c>
      <c r="AB148" t="s">
        <v>38</v>
      </c>
      <c r="AC148" t="s">
        <v>1113</v>
      </c>
      <c r="AD148">
        <v>46232</v>
      </c>
      <c r="AE148" t="s">
        <v>37</v>
      </c>
      <c r="AF148" t="s">
        <v>37</v>
      </c>
      <c r="AG148" t="s">
        <v>1113</v>
      </c>
      <c r="AH148" t="s">
        <v>1113</v>
      </c>
      <c r="AI148" t="s">
        <v>36</v>
      </c>
      <c r="AJ148" t="s">
        <v>37</v>
      </c>
      <c r="AK148" t="s">
        <v>36</v>
      </c>
      <c r="AL148" t="s">
        <v>37</v>
      </c>
      <c r="AM148" t="s">
        <v>37</v>
      </c>
      <c r="AN148" s="1" t="s">
        <v>1842</v>
      </c>
    </row>
    <row r="149" spans="1:40" ht="48" x14ac:dyDescent="0.2">
      <c r="A149" t="s">
        <v>1171</v>
      </c>
      <c r="B149" t="s">
        <v>1843</v>
      </c>
      <c r="C149" t="s">
        <v>1778</v>
      </c>
      <c r="D149" t="s">
        <v>1779</v>
      </c>
      <c r="E149" t="s">
        <v>904</v>
      </c>
      <c r="F149" t="s">
        <v>1626</v>
      </c>
      <c r="G149" t="s">
        <v>1692</v>
      </c>
      <c r="H149" t="s">
        <v>1611</v>
      </c>
      <c r="I149" t="s">
        <v>1782</v>
      </c>
      <c r="J149" t="s">
        <v>1613</v>
      </c>
      <c r="K149" t="s">
        <v>1174</v>
      </c>
      <c r="L149" t="s">
        <v>36</v>
      </c>
      <c r="M149" t="s">
        <v>36</v>
      </c>
      <c r="N149" t="s">
        <v>36</v>
      </c>
      <c r="O149" t="s">
        <v>37</v>
      </c>
      <c r="P149" t="s">
        <v>36</v>
      </c>
      <c r="Q149" t="s">
        <v>907</v>
      </c>
      <c r="R149" t="s">
        <v>50</v>
      </c>
      <c r="S149" t="s">
        <v>36</v>
      </c>
      <c r="T149" t="s">
        <v>37</v>
      </c>
      <c r="U149" t="s">
        <v>966</v>
      </c>
      <c r="V149" t="s">
        <v>36</v>
      </c>
      <c r="W149" t="s">
        <v>1113</v>
      </c>
      <c r="X149" t="s">
        <v>55</v>
      </c>
      <c r="Y149" t="s">
        <v>397</v>
      </c>
      <c r="Z149" t="s">
        <v>249</v>
      </c>
      <c r="AA149" t="s">
        <v>1668</v>
      </c>
      <c r="AB149" t="s">
        <v>53</v>
      </c>
      <c r="AC149" t="s">
        <v>1113</v>
      </c>
      <c r="AD149">
        <v>46232</v>
      </c>
      <c r="AE149" t="s">
        <v>37</v>
      </c>
      <c r="AF149" t="s">
        <v>36</v>
      </c>
      <c r="AG149" t="s">
        <v>1113</v>
      </c>
      <c r="AH149" t="s">
        <v>1113</v>
      </c>
      <c r="AI149" t="s">
        <v>36</v>
      </c>
      <c r="AJ149" t="s">
        <v>37</v>
      </c>
      <c r="AK149" t="s">
        <v>36</v>
      </c>
      <c r="AL149" t="s">
        <v>37</v>
      </c>
      <c r="AM149" t="s">
        <v>36</v>
      </c>
      <c r="AN149" s="1" t="s">
        <v>1844</v>
      </c>
    </row>
    <row r="150" spans="1:40" ht="48" x14ac:dyDescent="0.2">
      <c r="A150" t="s">
        <v>1178</v>
      </c>
      <c r="B150" t="s">
        <v>1845</v>
      </c>
      <c r="C150" t="s">
        <v>1778</v>
      </c>
      <c r="D150" t="s">
        <v>1779</v>
      </c>
      <c r="E150" t="s">
        <v>1179</v>
      </c>
      <c r="F150" t="s">
        <v>260</v>
      </c>
      <c r="G150" t="s">
        <v>1692</v>
      </c>
      <c r="H150" t="s">
        <v>1611</v>
      </c>
      <c r="I150" t="s">
        <v>1744</v>
      </c>
      <c r="J150" t="s">
        <v>1623</v>
      </c>
      <c r="K150" t="s">
        <v>1183</v>
      </c>
      <c r="L150" t="s">
        <v>36</v>
      </c>
      <c r="M150" t="s">
        <v>37</v>
      </c>
      <c r="N150" t="s">
        <v>36</v>
      </c>
      <c r="O150" t="s">
        <v>37</v>
      </c>
      <c r="P150" t="s">
        <v>36</v>
      </c>
      <c r="Q150" t="s">
        <v>907</v>
      </c>
      <c r="R150" t="s">
        <v>50</v>
      </c>
      <c r="S150" t="s">
        <v>36</v>
      </c>
      <c r="T150" t="s">
        <v>37</v>
      </c>
      <c r="U150" t="s">
        <v>1189</v>
      </c>
      <c r="V150" t="s">
        <v>36</v>
      </c>
      <c r="W150" t="s">
        <v>72</v>
      </c>
      <c r="X150" t="s">
        <v>928</v>
      </c>
      <c r="Y150" t="s">
        <v>39</v>
      </c>
      <c r="Z150" t="s">
        <v>38</v>
      </c>
      <c r="AA150" t="s">
        <v>1614</v>
      </c>
      <c r="AB150" t="s">
        <v>38</v>
      </c>
      <c r="AC150" t="s">
        <v>1113</v>
      </c>
      <c r="AD150">
        <v>46232</v>
      </c>
      <c r="AE150" t="s">
        <v>36</v>
      </c>
      <c r="AF150" t="s">
        <v>37</v>
      </c>
      <c r="AG150" t="s">
        <v>1113</v>
      </c>
      <c r="AH150" t="s">
        <v>1113</v>
      </c>
      <c r="AI150" t="s">
        <v>36</v>
      </c>
      <c r="AJ150" t="s">
        <v>37</v>
      </c>
      <c r="AK150" t="s">
        <v>36</v>
      </c>
      <c r="AL150" t="s">
        <v>37</v>
      </c>
      <c r="AM150" t="s">
        <v>36</v>
      </c>
      <c r="AN150" s="1" t="s">
        <v>1846</v>
      </c>
    </row>
    <row r="151" spans="1:40" ht="32" x14ac:dyDescent="0.2">
      <c r="A151" t="s">
        <v>1192</v>
      </c>
      <c r="B151" t="s">
        <v>1847</v>
      </c>
      <c r="C151" t="s">
        <v>1778</v>
      </c>
      <c r="D151" t="s">
        <v>1779</v>
      </c>
      <c r="E151" t="s">
        <v>1193</v>
      </c>
      <c r="F151" t="s">
        <v>260</v>
      </c>
      <c r="G151" t="s">
        <v>1692</v>
      </c>
      <c r="H151" t="s">
        <v>1611</v>
      </c>
      <c r="I151" t="s">
        <v>1744</v>
      </c>
      <c r="J151" t="s">
        <v>1619</v>
      </c>
      <c r="K151" t="s">
        <v>639</v>
      </c>
      <c r="L151" t="s">
        <v>36</v>
      </c>
      <c r="M151" t="s">
        <v>36</v>
      </c>
      <c r="N151" t="s">
        <v>36</v>
      </c>
      <c r="O151" t="s">
        <v>37</v>
      </c>
      <c r="P151" t="s">
        <v>36</v>
      </c>
      <c r="Q151" t="s">
        <v>907</v>
      </c>
      <c r="R151" t="s">
        <v>50</v>
      </c>
      <c r="S151" t="s">
        <v>36</v>
      </c>
      <c r="T151" t="s">
        <v>37</v>
      </c>
      <c r="U151" t="s">
        <v>966</v>
      </c>
      <c r="V151" t="s">
        <v>36</v>
      </c>
      <c r="W151" t="s">
        <v>72</v>
      </c>
      <c r="X151" t="s">
        <v>55</v>
      </c>
      <c r="Y151" t="s">
        <v>39</v>
      </c>
      <c r="Z151" t="s">
        <v>38</v>
      </c>
      <c r="AA151" t="s">
        <v>1614</v>
      </c>
      <c r="AB151" t="s">
        <v>38</v>
      </c>
      <c r="AC151" t="s">
        <v>1113</v>
      </c>
      <c r="AD151">
        <v>46232</v>
      </c>
      <c r="AE151" t="s">
        <v>37</v>
      </c>
      <c r="AF151" t="s">
        <v>37</v>
      </c>
      <c r="AG151" t="s">
        <v>1113</v>
      </c>
      <c r="AH151" t="s">
        <v>1113</v>
      </c>
      <c r="AI151" t="s">
        <v>36</v>
      </c>
      <c r="AJ151" t="s">
        <v>37</v>
      </c>
      <c r="AK151" t="s">
        <v>36</v>
      </c>
      <c r="AL151" t="s">
        <v>37</v>
      </c>
      <c r="AM151" t="s">
        <v>36</v>
      </c>
      <c r="AN151" s="1" t="s">
        <v>1848</v>
      </c>
    </row>
    <row r="152" spans="1:40" ht="32" x14ac:dyDescent="0.2">
      <c r="A152" t="s">
        <v>1204</v>
      </c>
      <c r="B152" t="s">
        <v>1849</v>
      </c>
      <c r="C152" t="s">
        <v>1778</v>
      </c>
      <c r="D152" t="s">
        <v>1779</v>
      </c>
      <c r="E152" t="s">
        <v>1205</v>
      </c>
      <c r="F152" t="s">
        <v>1621</v>
      </c>
      <c r="G152" t="s">
        <v>1610</v>
      </c>
      <c r="H152" t="s">
        <v>1611</v>
      </c>
      <c r="I152" t="s">
        <v>1612</v>
      </c>
      <c r="J152" t="s">
        <v>1623</v>
      </c>
      <c r="K152" t="s">
        <v>1209</v>
      </c>
      <c r="L152" t="s">
        <v>36</v>
      </c>
      <c r="M152" t="s">
        <v>37</v>
      </c>
      <c r="N152" t="s">
        <v>37</v>
      </c>
      <c r="O152" t="s">
        <v>36</v>
      </c>
      <c r="P152" t="s">
        <v>37</v>
      </c>
      <c r="Q152" t="s">
        <v>1216</v>
      </c>
      <c r="R152" t="s">
        <v>33</v>
      </c>
      <c r="S152" t="s">
        <v>36</v>
      </c>
      <c r="T152" t="s">
        <v>37</v>
      </c>
      <c r="U152" t="s">
        <v>1215</v>
      </c>
      <c r="V152" t="s">
        <v>36</v>
      </c>
      <c r="W152" t="s">
        <v>27</v>
      </c>
      <c r="X152" t="s">
        <v>67</v>
      </c>
      <c r="Y152" t="s">
        <v>39</v>
      </c>
      <c r="Z152" t="s">
        <v>38</v>
      </c>
      <c r="AA152" t="s">
        <v>1614</v>
      </c>
      <c r="AB152" t="s">
        <v>38</v>
      </c>
      <c r="AC152" t="s">
        <v>1113</v>
      </c>
      <c r="AD152">
        <v>46232</v>
      </c>
      <c r="AE152" t="s">
        <v>36</v>
      </c>
      <c r="AF152" t="s">
        <v>37</v>
      </c>
      <c r="AG152" t="s">
        <v>1113</v>
      </c>
      <c r="AH152" t="s">
        <v>1113</v>
      </c>
      <c r="AI152" t="s">
        <v>36</v>
      </c>
      <c r="AJ152" t="s">
        <v>37</v>
      </c>
      <c r="AK152" t="s">
        <v>37</v>
      </c>
      <c r="AL152" t="s">
        <v>36</v>
      </c>
      <c r="AM152" t="s">
        <v>36</v>
      </c>
      <c r="AN152" s="1" t="s">
        <v>1218</v>
      </c>
    </row>
    <row r="153" spans="1:40" ht="32" x14ac:dyDescent="0.2">
      <c r="A153" t="s">
        <v>1219</v>
      </c>
      <c r="B153" t="s">
        <v>1850</v>
      </c>
      <c r="C153" t="s">
        <v>1778</v>
      </c>
      <c r="D153" t="s">
        <v>1779</v>
      </c>
      <c r="E153" t="s">
        <v>1220</v>
      </c>
      <c r="F153" t="s">
        <v>260</v>
      </c>
      <c r="G153" t="s">
        <v>1610</v>
      </c>
      <c r="H153" t="s">
        <v>1611</v>
      </c>
      <c r="I153" t="s">
        <v>1612</v>
      </c>
      <c r="J153" t="s">
        <v>1623</v>
      </c>
      <c r="K153" t="s">
        <v>81</v>
      </c>
      <c r="L153" t="s">
        <v>36</v>
      </c>
      <c r="M153" t="s">
        <v>36</v>
      </c>
      <c r="N153" t="s">
        <v>37</v>
      </c>
      <c r="O153" t="s">
        <v>36</v>
      </c>
      <c r="P153" t="s">
        <v>37</v>
      </c>
      <c r="Q153" t="s">
        <v>1216</v>
      </c>
      <c r="R153" t="s">
        <v>33</v>
      </c>
      <c r="S153" t="s">
        <v>36</v>
      </c>
      <c r="T153" t="s">
        <v>37</v>
      </c>
      <c r="U153" t="s">
        <v>1229</v>
      </c>
      <c r="V153" t="s">
        <v>36</v>
      </c>
      <c r="W153" t="s">
        <v>40</v>
      </c>
      <c r="X153" t="s">
        <v>67</v>
      </c>
      <c r="Y153" t="s">
        <v>39</v>
      </c>
      <c r="Z153" t="s">
        <v>38</v>
      </c>
      <c r="AA153" t="s">
        <v>1614</v>
      </c>
      <c r="AB153" t="s">
        <v>38</v>
      </c>
      <c r="AC153" t="s">
        <v>1113</v>
      </c>
      <c r="AD153">
        <v>46232</v>
      </c>
      <c r="AE153" t="s">
        <v>36</v>
      </c>
      <c r="AF153" t="s">
        <v>37</v>
      </c>
      <c r="AG153" t="s">
        <v>1113</v>
      </c>
      <c r="AH153" t="s">
        <v>1113</v>
      </c>
      <c r="AI153" t="s">
        <v>36</v>
      </c>
      <c r="AJ153" t="s">
        <v>37</v>
      </c>
      <c r="AK153" t="s">
        <v>36</v>
      </c>
      <c r="AL153" t="s">
        <v>36</v>
      </c>
      <c r="AM153" t="s">
        <v>36</v>
      </c>
      <c r="AN153" s="1" t="s">
        <v>1218</v>
      </c>
    </row>
    <row r="154" spans="1:40" ht="32" x14ac:dyDescent="0.2">
      <c r="A154" t="s">
        <v>1231</v>
      </c>
      <c r="B154" t="s">
        <v>1851</v>
      </c>
      <c r="C154" t="s">
        <v>1778</v>
      </c>
      <c r="D154" t="s">
        <v>1779</v>
      </c>
      <c r="E154" t="s">
        <v>1232</v>
      </c>
      <c r="F154" t="s">
        <v>1676</v>
      </c>
      <c r="G154" t="s">
        <v>1610</v>
      </c>
      <c r="H154" t="s">
        <v>1611</v>
      </c>
      <c r="I154" t="s">
        <v>1612</v>
      </c>
      <c r="J154" t="s">
        <v>1613</v>
      </c>
      <c r="K154" t="s">
        <v>1236</v>
      </c>
      <c r="L154" t="s">
        <v>36</v>
      </c>
      <c r="M154" t="s">
        <v>37</v>
      </c>
      <c r="N154" t="s">
        <v>36</v>
      </c>
      <c r="O154" t="s">
        <v>36</v>
      </c>
      <c r="P154" t="s">
        <v>37</v>
      </c>
      <c r="Q154" t="s">
        <v>1216</v>
      </c>
      <c r="R154" t="s">
        <v>33</v>
      </c>
      <c r="S154" t="s">
        <v>36</v>
      </c>
      <c r="T154" t="s">
        <v>37</v>
      </c>
      <c r="U154" t="s">
        <v>1242</v>
      </c>
      <c r="V154" t="s">
        <v>36</v>
      </c>
      <c r="W154" t="s">
        <v>27</v>
      </c>
      <c r="X154" t="s">
        <v>67</v>
      </c>
      <c r="Y154" t="s">
        <v>39</v>
      </c>
      <c r="Z154" t="s">
        <v>38</v>
      </c>
      <c r="AA154" t="s">
        <v>1614</v>
      </c>
      <c r="AB154" t="s">
        <v>38</v>
      </c>
      <c r="AC154" t="s">
        <v>1113</v>
      </c>
      <c r="AD154">
        <v>46232</v>
      </c>
      <c r="AE154" t="s">
        <v>36</v>
      </c>
      <c r="AF154" t="s">
        <v>37</v>
      </c>
      <c r="AG154" t="s">
        <v>1113</v>
      </c>
      <c r="AH154" t="s">
        <v>1113</v>
      </c>
      <c r="AI154" t="s">
        <v>36</v>
      </c>
      <c r="AJ154" t="s">
        <v>37</v>
      </c>
      <c r="AK154" t="s">
        <v>37</v>
      </c>
      <c r="AL154" t="s">
        <v>36</v>
      </c>
      <c r="AM154" t="s">
        <v>36</v>
      </c>
      <c r="AN154" s="1" t="s">
        <v>1218</v>
      </c>
    </row>
    <row r="155" spans="1:40" ht="32" x14ac:dyDescent="0.2">
      <c r="A155" t="s">
        <v>1244</v>
      </c>
      <c r="B155" t="s">
        <v>1852</v>
      </c>
      <c r="C155" t="s">
        <v>1778</v>
      </c>
      <c r="D155" t="s">
        <v>1779</v>
      </c>
      <c r="E155" t="s">
        <v>1245</v>
      </c>
      <c r="F155" t="s">
        <v>1621</v>
      </c>
      <c r="G155" t="s">
        <v>1610</v>
      </c>
      <c r="H155" t="s">
        <v>1611</v>
      </c>
      <c r="I155" t="s">
        <v>1612</v>
      </c>
      <c r="J155" t="s">
        <v>1802</v>
      </c>
      <c r="K155" t="s">
        <v>1249</v>
      </c>
      <c r="L155" t="s">
        <v>36</v>
      </c>
      <c r="M155" t="s">
        <v>37</v>
      </c>
      <c r="N155" t="s">
        <v>37</v>
      </c>
      <c r="O155" t="s">
        <v>36</v>
      </c>
      <c r="P155" t="s">
        <v>36</v>
      </c>
      <c r="Q155" t="s">
        <v>907</v>
      </c>
      <c r="R155" t="s">
        <v>103</v>
      </c>
      <c r="S155" t="s">
        <v>36</v>
      </c>
      <c r="T155" t="s">
        <v>37</v>
      </c>
      <c r="U155" t="s">
        <v>1254</v>
      </c>
      <c r="V155" t="s">
        <v>36</v>
      </c>
      <c r="W155" t="s">
        <v>72</v>
      </c>
      <c r="X155" t="s">
        <v>67</v>
      </c>
      <c r="Y155" t="s">
        <v>39</v>
      </c>
      <c r="Z155" t="s">
        <v>38</v>
      </c>
      <c r="AA155" t="s">
        <v>1614</v>
      </c>
      <c r="AB155" t="s">
        <v>38</v>
      </c>
      <c r="AC155" t="s">
        <v>1113</v>
      </c>
      <c r="AD155">
        <v>46232</v>
      </c>
      <c r="AE155" t="s">
        <v>36</v>
      </c>
      <c r="AF155" t="s">
        <v>37</v>
      </c>
      <c r="AG155" t="s">
        <v>1113</v>
      </c>
      <c r="AH155" t="s">
        <v>1113</v>
      </c>
      <c r="AI155" t="s">
        <v>36</v>
      </c>
      <c r="AJ155" t="s">
        <v>37</v>
      </c>
      <c r="AK155" t="s">
        <v>36</v>
      </c>
      <c r="AL155" t="s">
        <v>36</v>
      </c>
      <c r="AM155" t="s">
        <v>36</v>
      </c>
      <c r="AN155" s="1" t="s">
        <v>1218</v>
      </c>
    </row>
    <row r="156" spans="1:40" ht="32" x14ac:dyDescent="0.2">
      <c r="A156" t="s">
        <v>1256</v>
      </c>
      <c r="B156" t="s">
        <v>1853</v>
      </c>
      <c r="C156" t="s">
        <v>1778</v>
      </c>
      <c r="D156" t="s">
        <v>1779</v>
      </c>
      <c r="E156" t="s">
        <v>251</v>
      </c>
      <c r="F156" t="s">
        <v>260</v>
      </c>
      <c r="G156" t="s">
        <v>1610</v>
      </c>
      <c r="H156" t="s">
        <v>1611</v>
      </c>
      <c r="I156" t="s">
        <v>1612</v>
      </c>
      <c r="J156" t="s">
        <v>1623</v>
      </c>
      <c r="K156" t="s">
        <v>1260</v>
      </c>
      <c r="L156" t="s">
        <v>36</v>
      </c>
      <c r="M156" t="s">
        <v>37</v>
      </c>
      <c r="N156" t="s">
        <v>37</v>
      </c>
      <c r="O156" t="s">
        <v>36</v>
      </c>
      <c r="P156" t="s">
        <v>37</v>
      </c>
      <c r="Q156" t="s">
        <v>1216</v>
      </c>
      <c r="R156" t="s">
        <v>103</v>
      </c>
      <c r="S156" t="s">
        <v>36</v>
      </c>
      <c r="T156" t="s">
        <v>37</v>
      </c>
      <c r="U156" t="s">
        <v>1242</v>
      </c>
      <c r="V156" t="s">
        <v>36</v>
      </c>
      <c r="W156" t="s">
        <v>27</v>
      </c>
      <c r="X156" t="s">
        <v>67</v>
      </c>
      <c r="Y156" t="s">
        <v>39</v>
      </c>
      <c r="Z156" t="s">
        <v>38</v>
      </c>
      <c r="AA156" t="s">
        <v>1614</v>
      </c>
      <c r="AB156" t="s">
        <v>38</v>
      </c>
      <c r="AC156" t="s">
        <v>1113</v>
      </c>
      <c r="AD156">
        <v>46232</v>
      </c>
      <c r="AE156" t="s">
        <v>36</v>
      </c>
      <c r="AF156" t="s">
        <v>37</v>
      </c>
      <c r="AG156" t="s">
        <v>1113</v>
      </c>
      <c r="AH156" t="s">
        <v>1113</v>
      </c>
      <c r="AI156" t="s">
        <v>36</v>
      </c>
      <c r="AJ156" t="s">
        <v>37</v>
      </c>
      <c r="AK156" t="s">
        <v>37</v>
      </c>
      <c r="AL156" t="s">
        <v>36</v>
      </c>
      <c r="AM156" t="s">
        <v>36</v>
      </c>
      <c r="AN156" s="1" t="s">
        <v>1218</v>
      </c>
    </row>
    <row r="157" spans="1:40" ht="32" x14ac:dyDescent="0.2">
      <c r="A157" t="s">
        <v>1266</v>
      </c>
      <c r="B157" t="s">
        <v>1854</v>
      </c>
      <c r="C157" t="s">
        <v>1778</v>
      </c>
      <c r="D157" t="s">
        <v>1779</v>
      </c>
      <c r="E157" t="s">
        <v>251</v>
      </c>
      <c r="F157" t="s">
        <v>260</v>
      </c>
      <c r="G157" t="s">
        <v>1610</v>
      </c>
      <c r="H157" t="s">
        <v>1611</v>
      </c>
      <c r="I157" t="s">
        <v>1612</v>
      </c>
      <c r="J157" t="s">
        <v>1613</v>
      </c>
      <c r="K157" t="s">
        <v>1270</v>
      </c>
      <c r="L157" t="s">
        <v>36</v>
      </c>
      <c r="M157" t="s">
        <v>36</v>
      </c>
      <c r="N157" t="s">
        <v>36</v>
      </c>
      <c r="O157" t="s">
        <v>37</v>
      </c>
      <c r="P157" t="s">
        <v>36</v>
      </c>
      <c r="Q157" t="s">
        <v>907</v>
      </c>
      <c r="R157" t="s">
        <v>33</v>
      </c>
      <c r="S157" t="s">
        <v>36</v>
      </c>
      <c r="T157" t="s">
        <v>37</v>
      </c>
      <c r="U157" t="s">
        <v>966</v>
      </c>
      <c r="V157" t="s">
        <v>36</v>
      </c>
      <c r="W157" t="s">
        <v>27</v>
      </c>
      <c r="X157" t="s">
        <v>67</v>
      </c>
      <c r="Y157" t="s">
        <v>39</v>
      </c>
      <c r="Z157" t="s">
        <v>38</v>
      </c>
      <c r="AA157" t="s">
        <v>1614</v>
      </c>
      <c r="AB157" t="s">
        <v>38</v>
      </c>
      <c r="AC157" t="s">
        <v>1113</v>
      </c>
      <c r="AD157">
        <v>46232</v>
      </c>
      <c r="AE157" t="s">
        <v>36</v>
      </c>
      <c r="AF157" t="s">
        <v>37</v>
      </c>
      <c r="AG157" t="s">
        <v>1113</v>
      </c>
      <c r="AH157" t="s">
        <v>1113</v>
      </c>
      <c r="AI157" t="s">
        <v>36</v>
      </c>
      <c r="AJ157" t="s">
        <v>37</v>
      </c>
      <c r="AK157" t="s">
        <v>37</v>
      </c>
      <c r="AL157" t="s">
        <v>36</v>
      </c>
      <c r="AM157" t="s">
        <v>36</v>
      </c>
      <c r="AN157" s="1" t="s">
        <v>1218</v>
      </c>
    </row>
    <row r="158" spans="1:40" ht="32" x14ac:dyDescent="0.2">
      <c r="A158" t="s">
        <v>1276</v>
      </c>
      <c r="B158" t="s">
        <v>1855</v>
      </c>
      <c r="C158" t="s">
        <v>1778</v>
      </c>
      <c r="D158" t="s">
        <v>1779</v>
      </c>
      <c r="E158" t="s">
        <v>251</v>
      </c>
      <c r="F158" t="s">
        <v>260</v>
      </c>
      <c r="G158" t="s">
        <v>1610</v>
      </c>
      <c r="H158" t="s">
        <v>1611</v>
      </c>
      <c r="I158" t="s">
        <v>1612</v>
      </c>
      <c r="J158" t="s">
        <v>1623</v>
      </c>
      <c r="K158" t="s">
        <v>466</v>
      </c>
      <c r="L158" t="s">
        <v>36</v>
      </c>
      <c r="M158" t="s">
        <v>37</v>
      </c>
      <c r="N158" t="s">
        <v>37</v>
      </c>
      <c r="O158" t="s">
        <v>36</v>
      </c>
      <c r="P158" t="s">
        <v>37</v>
      </c>
      <c r="Q158" t="s">
        <v>1216</v>
      </c>
      <c r="R158" t="s">
        <v>33</v>
      </c>
      <c r="S158" t="s">
        <v>36</v>
      </c>
      <c r="T158" t="s">
        <v>37</v>
      </c>
      <c r="U158" t="s">
        <v>1284</v>
      </c>
      <c r="V158" t="s">
        <v>36</v>
      </c>
      <c r="W158" t="s">
        <v>27</v>
      </c>
      <c r="X158" t="s">
        <v>67</v>
      </c>
      <c r="Y158" t="s">
        <v>39</v>
      </c>
      <c r="Z158" t="s">
        <v>38</v>
      </c>
      <c r="AA158" t="s">
        <v>1614</v>
      </c>
      <c r="AB158" t="s">
        <v>38</v>
      </c>
      <c r="AC158" t="s">
        <v>1113</v>
      </c>
      <c r="AD158">
        <v>46232</v>
      </c>
      <c r="AE158" t="s">
        <v>36</v>
      </c>
      <c r="AF158" t="s">
        <v>37</v>
      </c>
      <c r="AG158" t="s">
        <v>1113</v>
      </c>
      <c r="AH158" t="s">
        <v>1113</v>
      </c>
      <c r="AI158" t="s">
        <v>36</v>
      </c>
      <c r="AJ158" t="s">
        <v>37</v>
      </c>
      <c r="AK158" t="s">
        <v>37</v>
      </c>
      <c r="AL158" t="s">
        <v>36</v>
      </c>
      <c r="AM158" t="s">
        <v>36</v>
      </c>
      <c r="AN158" s="1" t="s">
        <v>1218</v>
      </c>
    </row>
    <row r="159" spans="1:40" ht="32" x14ac:dyDescent="0.2">
      <c r="A159" t="s">
        <v>1286</v>
      </c>
      <c r="B159" t="s">
        <v>1856</v>
      </c>
      <c r="C159" t="s">
        <v>1778</v>
      </c>
      <c r="D159" t="s">
        <v>1779</v>
      </c>
      <c r="E159" t="s">
        <v>1287</v>
      </c>
      <c r="F159" t="s">
        <v>260</v>
      </c>
      <c r="G159" t="s">
        <v>1610</v>
      </c>
      <c r="H159" t="s">
        <v>1611</v>
      </c>
      <c r="I159" t="s">
        <v>1612</v>
      </c>
      <c r="J159" t="s">
        <v>1627</v>
      </c>
      <c r="K159" t="s">
        <v>1291</v>
      </c>
      <c r="L159" t="s">
        <v>36</v>
      </c>
      <c r="M159" t="s">
        <v>37</v>
      </c>
      <c r="N159" t="s">
        <v>37</v>
      </c>
      <c r="O159" t="s">
        <v>36</v>
      </c>
      <c r="P159" t="s">
        <v>37</v>
      </c>
      <c r="Q159" t="s">
        <v>1216</v>
      </c>
      <c r="R159" t="s">
        <v>33</v>
      </c>
      <c r="S159" t="s">
        <v>36</v>
      </c>
      <c r="T159" t="s">
        <v>37</v>
      </c>
      <c r="U159" t="s">
        <v>1242</v>
      </c>
      <c r="V159" t="s">
        <v>36</v>
      </c>
      <c r="W159" t="s">
        <v>27</v>
      </c>
      <c r="X159" t="s">
        <v>55</v>
      </c>
      <c r="Y159" t="s">
        <v>39</v>
      </c>
      <c r="Z159" t="s">
        <v>38</v>
      </c>
      <c r="AA159" t="s">
        <v>1614</v>
      </c>
      <c r="AB159" t="s">
        <v>38</v>
      </c>
      <c r="AC159" t="s">
        <v>1113</v>
      </c>
      <c r="AD159">
        <v>46232</v>
      </c>
      <c r="AE159" t="s">
        <v>37</v>
      </c>
      <c r="AF159" t="s">
        <v>37</v>
      </c>
      <c r="AG159" t="s">
        <v>37</v>
      </c>
      <c r="AH159" t="s">
        <v>36</v>
      </c>
      <c r="AI159" t="s">
        <v>36</v>
      </c>
      <c r="AJ159" t="s">
        <v>37</v>
      </c>
      <c r="AK159" t="s">
        <v>37</v>
      </c>
      <c r="AL159" t="s">
        <v>36</v>
      </c>
      <c r="AM159" t="s">
        <v>36</v>
      </c>
      <c r="AN159" s="1" t="s">
        <v>1218</v>
      </c>
    </row>
    <row r="160" spans="1:40" ht="32" x14ac:dyDescent="0.2">
      <c r="A160" t="s">
        <v>1298</v>
      </c>
      <c r="B160" t="s">
        <v>1857</v>
      </c>
      <c r="C160" t="s">
        <v>1778</v>
      </c>
      <c r="D160" t="s">
        <v>1779</v>
      </c>
      <c r="E160" t="s">
        <v>1299</v>
      </c>
      <c r="F160" t="s">
        <v>260</v>
      </c>
      <c r="G160" t="s">
        <v>1610</v>
      </c>
      <c r="H160" t="s">
        <v>1611</v>
      </c>
      <c r="I160" t="s">
        <v>1612</v>
      </c>
      <c r="J160" t="s">
        <v>1613</v>
      </c>
      <c r="K160" t="s">
        <v>1303</v>
      </c>
      <c r="L160" t="s">
        <v>36</v>
      </c>
      <c r="M160" t="s">
        <v>37</v>
      </c>
      <c r="N160" t="s">
        <v>36</v>
      </c>
      <c r="O160" t="s">
        <v>36</v>
      </c>
      <c r="P160" t="s">
        <v>37</v>
      </c>
      <c r="Q160" t="s">
        <v>1216</v>
      </c>
      <c r="R160" t="s">
        <v>103</v>
      </c>
      <c r="S160" t="s">
        <v>36</v>
      </c>
      <c r="T160" t="s">
        <v>37</v>
      </c>
      <c r="U160" t="s">
        <v>78</v>
      </c>
      <c r="V160" t="s">
        <v>36</v>
      </c>
      <c r="W160" t="s">
        <v>72</v>
      </c>
      <c r="X160" t="s">
        <v>55</v>
      </c>
      <c r="Y160" t="s">
        <v>39</v>
      </c>
      <c r="Z160" t="s">
        <v>38</v>
      </c>
      <c r="AA160" t="s">
        <v>1614</v>
      </c>
      <c r="AB160" t="s">
        <v>38</v>
      </c>
      <c r="AC160" t="s">
        <v>1113</v>
      </c>
      <c r="AD160">
        <v>46232</v>
      </c>
      <c r="AE160" t="s">
        <v>37</v>
      </c>
      <c r="AF160" t="s">
        <v>37</v>
      </c>
      <c r="AG160" t="s">
        <v>37</v>
      </c>
      <c r="AH160" t="s">
        <v>36</v>
      </c>
      <c r="AI160" t="s">
        <v>36</v>
      </c>
      <c r="AJ160" t="s">
        <v>37</v>
      </c>
      <c r="AK160" t="s">
        <v>36</v>
      </c>
      <c r="AL160" t="s">
        <v>36</v>
      </c>
      <c r="AM160" t="s">
        <v>36</v>
      </c>
      <c r="AN160" s="1" t="s">
        <v>1218</v>
      </c>
    </row>
    <row r="161" spans="1:40" ht="32" x14ac:dyDescent="0.2">
      <c r="A161" t="s">
        <v>1309</v>
      </c>
      <c r="B161" t="s">
        <v>1858</v>
      </c>
      <c r="C161" t="s">
        <v>1778</v>
      </c>
      <c r="D161" t="s">
        <v>1779</v>
      </c>
      <c r="E161" t="s">
        <v>1310</v>
      </c>
      <c r="F161" t="s">
        <v>1629</v>
      </c>
      <c r="G161" t="s">
        <v>1610</v>
      </c>
      <c r="H161" t="s">
        <v>1611</v>
      </c>
      <c r="I161" t="s">
        <v>1612</v>
      </c>
      <c r="J161" t="s">
        <v>1623</v>
      </c>
      <c r="K161" t="s">
        <v>81</v>
      </c>
      <c r="L161" t="s">
        <v>36</v>
      </c>
      <c r="M161" t="s">
        <v>36</v>
      </c>
      <c r="N161" t="s">
        <v>37</v>
      </c>
      <c r="O161" t="s">
        <v>36</v>
      </c>
      <c r="P161" t="s">
        <v>37</v>
      </c>
      <c r="Q161" t="s">
        <v>1216</v>
      </c>
      <c r="R161" t="s">
        <v>103</v>
      </c>
      <c r="S161" t="s">
        <v>36</v>
      </c>
      <c r="T161" t="s">
        <v>37</v>
      </c>
      <c r="U161" t="s">
        <v>1318</v>
      </c>
      <c r="V161" t="s">
        <v>36</v>
      </c>
      <c r="W161" t="s">
        <v>27</v>
      </c>
      <c r="X161" t="s">
        <v>55</v>
      </c>
      <c r="Y161" t="s">
        <v>39</v>
      </c>
      <c r="Z161" t="s">
        <v>38</v>
      </c>
      <c r="AA161" t="s">
        <v>1614</v>
      </c>
      <c r="AB161" t="s">
        <v>1630</v>
      </c>
      <c r="AC161" t="s">
        <v>1113</v>
      </c>
      <c r="AD161">
        <v>46232</v>
      </c>
      <c r="AE161" t="s">
        <v>37</v>
      </c>
      <c r="AF161" t="s">
        <v>37</v>
      </c>
      <c r="AG161" t="s">
        <v>37</v>
      </c>
      <c r="AH161" t="s">
        <v>36</v>
      </c>
      <c r="AI161" t="s">
        <v>36</v>
      </c>
      <c r="AJ161" t="s">
        <v>37</v>
      </c>
      <c r="AK161" t="s">
        <v>37</v>
      </c>
      <c r="AL161" t="s">
        <v>36</v>
      </c>
      <c r="AM161" t="s">
        <v>36</v>
      </c>
      <c r="AN161" s="1" t="s">
        <v>1218</v>
      </c>
    </row>
    <row r="162" spans="1:40" ht="32" x14ac:dyDescent="0.2">
      <c r="A162" t="s">
        <v>1320</v>
      </c>
      <c r="B162" t="s">
        <v>1859</v>
      </c>
      <c r="C162" t="s">
        <v>1778</v>
      </c>
      <c r="D162" t="s">
        <v>1779</v>
      </c>
      <c r="E162" t="s">
        <v>1321</v>
      </c>
      <c r="F162" t="s">
        <v>260</v>
      </c>
      <c r="G162" t="s">
        <v>1610</v>
      </c>
      <c r="H162" t="s">
        <v>1611</v>
      </c>
      <c r="I162" t="s">
        <v>1612</v>
      </c>
      <c r="J162" t="s">
        <v>1613</v>
      </c>
      <c r="K162" t="s">
        <v>1325</v>
      </c>
      <c r="L162" t="s">
        <v>36</v>
      </c>
      <c r="M162" t="s">
        <v>36</v>
      </c>
      <c r="N162" t="s">
        <v>36</v>
      </c>
      <c r="O162" t="s">
        <v>36</v>
      </c>
      <c r="P162" t="s">
        <v>36</v>
      </c>
      <c r="Q162" t="s">
        <v>907</v>
      </c>
      <c r="R162" t="s">
        <v>33</v>
      </c>
      <c r="S162" t="s">
        <v>36</v>
      </c>
      <c r="T162" t="s">
        <v>37</v>
      </c>
      <c r="U162" t="s">
        <v>137</v>
      </c>
      <c r="V162" t="s">
        <v>36</v>
      </c>
      <c r="W162" t="s">
        <v>72</v>
      </c>
      <c r="X162" t="s">
        <v>55</v>
      </c>
      <c r="Y162" t="s">
        <v>39</v>
      </c>
      <c r="Z162" t="s">
        <v>38</v>
      </c>
      <c r="AA162" t="s">
        <v>1614</v>
      </c>
      <c r="AB162" t="s">
        <v>38</v>
      </c>
      <c r="AC162" t="s">
        <v>1113</v>
      </c>
      <c r="AD162">
        <v>46232</v>
      </c>
      <c r="AE162" t="s">
        <v>37</v>
      </c>
      <c r="AF162" t="s">
        <v>37</v>
      </c>
      <c r="AG162" t="s">
        <v>37</v>
      </c>
      <c r="AH162" t="s">
        <v>37</v>
      </c>
      <c r="AI162" t="s">
        <v>36</v>
      </c>
      <c r="AJ162" t="s">
        <v>37</v>
      </c>
      <c r="AK162" t="s">
        <v>36</v>
      </c>
      <c r="AL162" t="s">
        <v>36</v>
      </c>
      <c r="AM162" t="s">
        <v>36</v>
      </c>
      <c r="AN162" s="1" t="s">
        <v>1218</v>
      </c>
    </row>
    <row r="163" spans="1:40" ht="32" x14ac:dyDescent="0.2">
      <c r="A163" t="s">
        <v>1331</v>
      </c>
      <c r="B163" t="s">
        <v>1860</v>
      </c>
      <c r="C163" t="s">
        <v>1778</v>
      </c>
      <c r="D163" t="s">
        <v>1779</v>
      </c>
      <c r="E163" t="s">
        <v>1332</v>
      </c>
      <c r="F163" t="s">
        <v>1621</v>
      </c>
      <c r="G163" t="s">
        <v>1610</v>
      </c>
      <c r="H163" t="s">
        <v>1611</v>
      </c>
      <c r="I163" t="s">
        <v>1612</v>
      </c>
      <c r="J163" t="s">
        <v>1802</v>
      </c>
      <c r="K163" t="s">
        <v>1336</v>
      </c>
      <c r="L163" t="s">
        <v>36</v>
      </c>
      <c r="M163" t="s">
        <v>36</v>
      </c>
      <c r="N163" t="s">
        <v>36</v>
      </c>
      <c r="O163" t="s">
        <v>36</v>
      </c>
      <c r="P163" t="s">
        <v>36</v>
      </c>
      <c r="Q163" t="s">
        <v>907</v>
      </c>
      <c r="R163" t="s">
        <v>33</v>
      </c>
      <c r="S163" t="s">
        <v>36</v>
      </c>
      <c r="T163" t="s">
        <v>37</v>
      </c>
      <c r="U163" t="s">
        <v>137</v>
      </c>
      <c r="V163" t="s">
        <v>36</v>
      </c>
      <c r="W163" t="s">
        <v>72</v>
      </c>
      <c r="X163" t="s">
        <v>67</v>
      </c>
      <c r="Y163" t="s">
        <v>39</v>
      </c>
      <c r="Z163" t="s">
        <v>38</v>
      </c>
      <c r="AA163" t="s">
        <v>1614</v>
      </c>
      <c r="AB163" t="s">
        <v>38</v>
      </c>
      <c r="AC163" t="s">
        <v>1113</v>
      </c>
      <c r="AD163">
        <v>46232</v>
      </c>
      <c r="AE163" t="s">
        <v>36</v>
      </c>
      <c r="AF163" t="s">
        <v>37</v>
      </c>
      <c r="AG163" t="s">
        <v>1113</v>
      </c>
      <c r="AH163" t="s">
        <v>1113</v>
      </c>
      <c r="AI163" t="s">
        <v>36</v>
      </c>
      <c r="AJ163" t="s">
        <v>37</v>
      </c>
      <c r="AK163" t="s">
        <v>36</v>
      </c>
      <c r="AL163" t="s">
        <v>36</v>
      </c>
      <c r="AM163" t="s">
        <v>36</v>
      </c>
      <c r="AN163" s="1" t="s">
        <v>1218</v>
      </c>
    </row>
    <row r="164" spans="1:40" ht="32" x14ac:dyDescent="0.2">
      <c r="A164" t="s">
        <v>1343</v>
      </c>
      <c r="B164" t="s">
        <v>1861</v>
      </c>
      <c r="C164" t="s">
        <v>1778</v>
      </c>
      <c r="D164" t="s">
        <v>1779</v>
      </c>
      <c r="E164" t="s">
        <v>1344</v>
      </c>
      <c r="F164" t="s">
        <v>1621</v>
      </c>
      <c r="G164" t="s">
        <v>1610</v>
      </c>
      <c r="H164" t="s">
        <v>1611</v>
      </c>
      <c r="I164" t="s">
        <v>1612</v>
      </c>
      <c r="J164" t="s">
        <v>1623</v>
      </c>
      <c r="K164" t="s">
        <v>1348</v>
      </c>
      <c r="L164" t="s">
        <v>36</v>
      </c>
      <c r="M164" t="s">
        <v>37</v>
      </c>
      <c r="N164" t="s">
        <v>36</v>
      </c>
      <c r="O164" t="s">
        <v>36</v>
      </c>
      <c r="P164" t="s">
        <v>37</v>
      </c>
      <c r="Q164" t="s">
        <v>1216</v>
      </c>
      <c r="R164" t="s">
        <v>33</v>
      </c>
      <c r="S164" t="s">
        <v>36</v>
      </c>
      <c r="T164" t="s">
        <v>37</v>
      </c>
      <c r="U164" t="s">
        <v>1242</v>
      </c>
      <c r="V164" t="s">
        <v>36</v>
      </c>
      <c r="W164" t="s">
        <v>72</v>
      </c>
      <c r="X164" t="s">
        <v>1355</v>
      </c>
      <c r="Y164" t="s">
        <v>39</v>
      </c>
      <c r="Z164" t="s">
        <v>38</v>
      </c>
      <c r="AA164" t="s">
        <v>1614</v>
      </c>
      <c r="AB164" t="s">
        <v>38</v>
      </c>
      <c r="AC164" t="s">
        <v>1113</v>
      </c>
      <c r="AD164">
        <v>46232</v>
      </c>
      <c r="AE164" t="s">
        <v>36</v>
      </c>
      <c r="AF164" t="s">
        <v>37</v>
      </c>
      <c r="AG164" t="s">
        <v>1113</v>
      </c>
      <c r="AH164" t="s">
        <v>1113</v>
      </c>
      <c r="AI164" t="s">
        <v>36</v>
      </c>
      <c r="AJ164" t="s">
        <v>37</v>
      </c>
      <c r="AK164" t="s">
        <v>36</v>
      </c>
      <c r="AL164" t="s">
        <v>36</v>
      </c>
      <c r="AM164" t="s">
        <v>36</v>
      </c>
      <c r="AN164" s="1" t="s">
        <v>1218</v>
      </c>
    </row>
    <row r="165" spans="1:40" ht="32" x14ac:dyDescent="0.2">
      <c r="A165" t="s">
        <v>1356</v>
      </c>
      <c r="B165" t="s">
        <v>1862</v>
      </c>
      <c r="C165" t="s">
        <v>1778</v>
      </c>
      <c r="D165" t="s">
        <v>1779</v>
      </c>
      <c r="E165" t="s">
        <v>251</v>
      </c>
      <c r="F165" t="s">
        <v>260</v>
      </c>
      <c r="G165" t="s">
        <v>1610</v>
      </c>
      <c r="H165" t="s">
        <v>1611</v>
      </c>
      <c r="I165" t="s">
        <v>1612</v>
      </c>
      <c r="J165" t="s">
        <v>1623</v>
      </c>
      <c r="K165" t="s">
        <v>1360</v>
      </c>
      <c r="L165" t="s">
        <v>36</v>
      </c>
      <c r="M165" t="s">
        <v>37</v>
      </c>
      <c r="N165" t="s">
        <v>37</v>
      </c>
      <c r="O165" t="s">
        <v>36</v>
      </c>
      <c r="P165" t="s">
        <v>36</v>
      </c>
      <c r="Q165" t="s">
        <v>907</v>
      </c>
      <c r="R165" t="s">
        <v>103</v>
      </c>
      <c r="S165" t="s">
        <v>36</v>
      </c>
      <c r="T165" t="s">
        <v>37</v>
      </c>
      <c r="U165" t="s">
        <v>137</v>
      </c>
      <c r="V165" t="s">
        <v>36</v>
      </c>
      <c r="W165" t="s">
        <v>27</v>
      </c>
      <c r="X165" t="s">
        <v>1355</v>
      </c>
      <c r="Y165" t="s">
        <v>39</v>
      </c>
      <c r="Z165" t="s">
        <v>38</v>
      </c>
      <c r="AA165" t="s">
        <v>1614</v>
      </c>
      <c r="AB165" t="s">
        <v>38</v>
      </c>
      <c r="AC165" t="s">
        <v>1113</v>
      </c>
      <c r="AD165">
        <v>46232</v>
      </c>
      <c r="AE165" t="s">
        <v>36</v>
      </c>
      <c r="AF165" t="s">
        <v>37</v>
      </c>
      <c r="AG165" t="s">
        <v>1113</v>
      </c>
      <c r="AH165" t="s">
        <v>1113</v>
      </c>
      <c r="AI165" t="s">
        <v>36</v>
      </c>
      <c r="AJ165" t="s">
        <v>37</v>
      </c>
      <c r="AK165" t="s">
        <v>37</v>
      </c>
      <c r="AL165" t="s">
        <v>36</v>
      </c>
      <c r="AM165" t="s">
        <v>36</v>
      </c>
      <c r="AN165" s="1" t="s">
        <v>1218</v>
      </c>
    </row>
    <row r="166" spans="1:40" ht="32" x14ac:dyDescent="0.2">
      <c r="A166" t="s">
        <v>1366</v>
      </c>
      <c r="B166" t="s">
        <v>1863</v>
      </c>
      <c r="C166" t="s">
        <v>1778</v>
      </c>
      <c r="D166" t="s">
        <v>1779</v>
      </c>
      <c r="E166" t="s">
        <v>155</v>
      </c>
      <c r="F166" t="s">
        <v>260</v>
      </c>
      <c r="G166" t="s">
        <v>1610</v>
      </c>
      <c r="H166" t="s">
        <v>1611</v>
      </c>
      <c r="I166" t="s">
        <v>1612</v>
      </c>
      <c r="J166" t="s">
        <v>1623</v>
      </c>
      <c r="K166" t="s">
        <v>1360</v>
      </c>
      <c r="L166" t="s">
        <v>36</v>
      </c>
      <c r="M166" t="s">
        <v>37</v>
      </c>
      <c r="N166" t="s">
        <v>36</v>
      </c>
      <c r="O166" t="s">
        <v>36</v>
      </c>
      <c r="P166" t="s">
        <v>36</v>
      </c>
      <c r="Q166" t="s">
        <v>907</v>
      </c>
      <c r="R166" t="s">
        <v>103</v>
      </c>
      <c r="S166" t="s">
        <v>36</v>
      </c>
      <c r="T166" t="s">
        <v>37</v>
      </c>
      <c r="U166" t="s">
        <v>509</v>
      </c>
      <c r="V166" t="s">
        <v>36</v>
      </c>
      <c r="W166" t="s">
        <v>72</v>
      </c>
      <c r="X166" t="s">
        <v>1355</v>
      </c>
      <c r="Y166" t="s">
        <v>39</v>
      </c>
      <c r="Z166" t="s">
        <v>38</v>
      </c>
      <c r="AA166" t="s">
        <v>1614</v>
      </c>
      <c r="AB166" t="s">
        <v>38</v>
      </c>
      <c r="AC166" t="s">
        <v>1113</v>
      </c>
      <c r="AD166">
        <v>46232</v>
      </c>
      <c r="AE166" t="s">
        <v>36</v>
      </c>
      <c r="AF166" t="s">
        <v>37</v>
      </c>
      <c r="AG166" t="s">
        <v>1113</v>
      </c>
      <c r="AH166" t="s">
        <v>1113</v>
      </c>
      <c r="AI166" t="s">
        <v>36</v>
      </c>
      <c r="AJ166" t="s">
        <v>37</v>
      </c>
      <c r="AK166" t="s">
        <v>36</v>
      </c>
      <c r="AL166" t="s">
        <v>36</v>
      </c>
      <c r="AM166" t="s">
        <v>36</v>
      </c>
      <c r="AN166" s="1" t="s">
        <v>1218</v>
      </c>
    </row>
    <row r="167" spans="1:40" ht="32" x14ac:dyDescent="0.2">
      <c r="A167" t="s">
        <v>1375</v>
      </c>
      <c r="B167" t="s">
        <v>1864</v>
      </c>
      <c r="C167" t="s">
        <v>1778</v>
      </c>
      <c r="D167" t="s">
        <v>1779</v>
      </c>
      <c r="E167" t="s">
        <v>1376</v>
      </c>
      <c r="F167" t="s">
        <v>1670</v>
      </c>
      <c r="G167" t="s">
        <v>1610</v>
      </c>
      <c r="H167" t="s">
        <v>1611</v>
      </c>
      <c r="I167" t="s">
        <v>1612</v>
      </c>
      <c r="J167" t="s">
        <v>1802</v>
      </c>
      <c r="K167" t="s">
        <v>1380</v>
      </c>
      <c r="L167" t="s">
        <v>36</v>
      </c>
      <c r="M167" t="s">
        <v>37</v>
      </c>
      <c r="N167" t="s">
        <v>37</v>
      </c>
      <c r="O167" t="s">
        <v>36</v>
      </c>
      <c r="P167" t="s">
        <v>37</v>
      </c>
      <c r="Q167" t="s">
        <v>1216</v>
      </c>
      <c r="R167" t="s">
        <v>33</v>
      </c>
      <c r="S167" t="s">
        <v>36</v>
      </c>
      <c r="T167" t="s">
        <v>37</v>
      </c>
      <c r="U167" t="s">
        <v>1215</v>
      </c>
      <c r="V167" t="s">
        <v>36</v>
      </c>
      <c r="W167" t="s">
        <v>27</v>
      </c>
      <c r="X167" t="s">
        <v>1355</v>
      </c>
      <c r="Y167" t="s">
        <v>39</v>
      </c>
      <c r="Z167" t="s">
        <v>38</v>
      </c>
      <c r="AA167" t="s">
        <v>1614</v>
      </c>
      <c r="AB167" t="s">
        <v>38</v>
      </c>
      <c r="AC167" t="s">
        <v>1113</v>
      </c>
      <c r="AD167">
        <v>46232</v>
      </c>
      <c r="AE167" t="s">
        <v>36</v>
      </c>
      <c r="AF167" t="s">
        <v>37</v>
      </c>
      <c r="AG167" t="s">
        <v>1113</v>
      </c>
      <c r="AH167" t="s">
        <v>1113</v>
      </c>
      <c r="AI167" t="s">
        <v>36</v>
      </c>
      <c r="AJ167" t="s">
        <v>37</v>
      </c>
      <c r="AK167" t="s">
        <v>37</v>
      </c>
      <c r="AL167" t="s">
        <v>36</v>
      </c>
      <c r="AM167" t="s">
        <v>36</v>
      </c>
      <c r="AN167" s="1" t="s">
        <v>1218</v>
      </c>
    </row>
    <row r="168" spans="1:40" ht="32" x14ac:dyDescent="0.2">
      <c r="A168" t="s">
        <v>1386</v>
      </c>
      <c r="B168" t="s">
        <v>1865</v>
      </c>
      <c r="C168" t="s">
        <v>1778</v>
      </c>
      <c r="D168" t="s">
        <v>1779</v>
      </c>
      <c r="E168" t="s">
        <v>1387</v>
      </c>
      <c r="F168" t="s">
        <v>1621</v>
      </c>
      <c r="G168" t="s">
        <v>1610</v>
      </c>
      <c r="H168" t="s">
        <v>1611</v>
      </c>
      <c r="I168" t="s">
        <v>1612</v>
      </c>
      <c r="J168" t="s">
        <v>1666</v>
      </c>
      <c r="K168" t="s">
        <v>1391</v>
      </c>
      <c r="L168" t="s">
        <v>36</v>
      </c>
      <c r="M168" t="s">
        <v>36</v>
      </c>
      <c r="N168" t="s">
        <v>37</v>
      </c>
      <c r="O168" t="s">
        <v>36</v>
      </c>
      <c r="P168" t="s">
        <v>36</v>
      </c>
      <c r="Q168" t="s">
        <v>907</v>
      </c>
      <c r="R168" t="s">
        <v>33</v>
      </c>
      <c r="S168" t="s">
        <v>36</v>
      </c>
      <c r="T168" t="s">
        <v>37</v>
      </c>
      <c r="U168" t="s">
        <v>137</v>
      </c>
      <c r="V168" t="s">
        <v>36</v>
      </c>
      <c r="W168" t="s">
        <v>27</v>
      </c>
      <c r="X168" t="s">
        <v>1355</v>
      </c>
      <c r="Y168" t="s">
        <v>39</v>
      </c>
      <c r="Z168" t="s">
        <v>38</v>
      </c>
      <c r="AA168" t="s">
        <v>1614</v>
      </c>
      <c r="AB168" t="s">
        <v>38</v>
      </c>
      <c r="AC168" t="s">
        <v>1113</v>
      </c>
      <c r="AD168">
        <v>46232</v>
      </c>
      <c r="AE168" t="s">
        <v>36</v>
      </c>
      <c r="AF168" t="s">
        <v>37</v>
      </c>
      <c r="AG168" t="s">
        <v>1113</v>
      </c>
      <c r="AH168" t="s">
        <v>1113</v>
      </c>
      <c r="AI168" t="s">
        <v>36</v>
      </c>
      <c r="AJ168" t="s">
        <v>37</v>
      </c>
      <c r="AK168" t="s">
        <v>37</v>
      </c>
      <c r="AL168" t="s">
        <v>36</v>
      </c>
      <c r="AM168" t="s">
        <v>36</v>
      </c>
      <c r="AN168" s="1" t="s">
        <v>1218</v>
      </c>
    </row>
    <row r="169" spans="1:40" ht="64" x14ac:dyDescent="0.2">
      <c r="A169" t="s">
        <v>1405</v>
      </c>
      <c r="B169" t="s">
        <v>1866</v>
      </c>
      <c r="C169" t="s">
        <v>1867</v>
      </c>
      <c r="D169" t="s">
        <v>1868</v>
      </c>
      <c r="E169" t="s">
        <v>1406</v>
      </c>
      <c r="F169" t="s">
        <v>1634</v>
      </c>
      <c r="G169" t="s">
        <v>1692</v>
      </c>
      <c r="H169" t="s">
        <v>1611</v>
      </c>
      <c r="I169" t="s">
        <v>1744</v>
      </c>
      <c r="J169" t="s">
        <v>1802</v>
      </c>
      <c r="K169" t="s">
        <v>1408</v>
      </c>
      <c r="L169" t="s">
        <v>36</v>
      </c>
      <c r="M169" t="s">
        <v>37</v>
      </c>
      <c r="N169" t="s">
        <v>37</v>
      </c>
      <c r="O169" t="s">
        <v>36</v>
      </c>
      <c r="P169" t="s">
        <v>37</v>
      </c>
      <c r="Q169" t="s">
        <v>1216</v>
      </c>
      <c r="R169" t="s">
        <v>50</v>
      </c>
      <c r="S169" t="s">
        <v>36</v>
      </c>
      <c r="T169" t="s">
        <v>37</v>
      </c>
      <c r="U169" t="s">
        <v>337</v>
      </c>
      <c r="V169" t="s">
        <v>36</v>
      </c>
      <c r="W169" t="s">
        <v>1113</v>
      </c>
      <c r="X169" t="s">
        <v>55</v>
      </c>
      <c r="Y169" t="s">
        <v>39</v>
      </c>
      <c r="Z169" t="s">
        <v>38</v>
      </c>
      <c r="AA169" t="s">
        <v>1614</v>
      </c>
      <c r="AB169" t="s">
        <v>38</v>
      </c>
      <c r="AC169" t="s">
        <v>1113</v>
      </c>
      <c r="AD169">
        <v>46232</v>
      </c>
      <c r="AE169" t="s">
        <v>37</v>
      </c>
      <c r="AF169" t="s">
        <v>37</v>
      </c>
      <c r="AG169" t="s">
        <v>1113</v>
      </c>
      <c r="AH169" t="s">
        <v>1113</v>
      </c>
      <c r="AI169" t="s">
        <v>36</v>
      </c>
      <c r="AJ169" t="s">
        <v>37</v>
      </c>
      <c r="AK169" t="s">
        <v>36</v>
      </c>
      <c r="AL169" t="s">
        <v>37</v>
      </c>
      <c r="AM169" t="s">
        <v>36</v>
      </c>
      <c r="AN169" s="1" t="s">
        <v>1869</v>
      </c>
    </row>
    <row r="170" spans="1:40" ht="64" x14ac:dyDescent="0.2">
      <c r="A170" t="s">
        <v>1414</v>
      </c>
      <c r="B170" t="s">
        <v>1870</v>
      </c>
      <c r="C170" t="s">
        <v>1867</v>
      </c>
      <c r="D170" t="s">
        <v>1868</v>
      </c>
      <c r="E170" t="s">
        <v>1415</v>
      </c>
      <c r="F170" t="s">
        <v>1676</v>
      </c>
      <c r="G170" t="s">
        <v>1692</v>
      </c>
      <c r="H170" t="s">
        <v>1611</v>
      </c>
      <c r="I170" t="s">
        <v>1782</v>
      </c>
      <c r="J170" t="s">
        <v>1623</v>
      </c>
      <c r="K170" t="s">
        <v>1417</v>
      </c>
      <c r="L170" t="s">
        <v>36</v>
      </c>
      <c r="M170" t="s">
        <v>36</v>
      </c>
      <c r="N170" t="s">
        <v>36</v>
      </c>
      <c r="O170" t="s">
        <v>36</v>
      </c>
      <c r="P170" t="s">
        <v>37</v>
      </c>
      <c r="Q170" t="s">
        <v>1216</v>
      </c>
      <c r="R170" t="s">
        <v>33</v>
      </c>
      <c r="S170" t="s">
        <v>37</v>
      </c>
      <c r="T170" t="s">
        <v>37</v>
      </c>
      <c r="U170" t="s">
        <v>1421</v>
      </c>
      <c r="V170" t="s">
        <v>36</v>
      </c>
      <c r="W170" t="s">
        <v>1113</v>
      </c>
      <c r="X170" t="s">
        <v>55</v>
      </c>
      <c r="Y170" t="s">
        <v>39</v>
      </c>
      <c r="Z170" t="s">
        <v>38</v>
      </c>
      <c r="AA170" t="s">
        <v>1614</v>
      </c>
      <c r="AB170" t="s">
        <v>38</v>
      </c>
      <c r="AC170" t="s">
        <v>1113</v>
      </c>
      <c r="AD170">
        <v>46232</v>
      </c>
      <c r="AE170" t="s">
        <v>37</v>
      </c>
      <c r="AF170" t="s">
        <v>37</v>
      </c>
      <c r="AG170" t="s">
        <v>1113</v>
      </c>
      <c r="AH170" t="s">
        <v>1113</v>
      </c>
      <c r="AI170" t="s">
        <v>36</v>
      </c>
      <c r="AJ170" t="s">
        <v>37</v>
      </c>
      <c r="AK170" t="s">
        <v>36</v>
      </c>
      <c r="AL170" t="s">
        <v>36</v>
      </c>
      <c r="AM170" t="s">
        <v>36</v>
      </c>
      <c r="AN170" s="1" t="s">
        <v>1871</v>
      </c>
    </row>
    <row r="171" spans="1:40" ht="64" x14ac:dyDescent="0.2">
      <c r="A171" t="s">
        <v>1424</v>
      </c>
      <c r="B171" t="s">
        <v>1872</v>
      </c>
      <c r="C171" t="s">
        <v>1867</v>
      </c>
      <c r="D171" t="s">
        <v>1868</v>
      </c>
      <c r="E171" t="s">
        <v>1310</v>
      </c>
      <c r="F171" t="s">
        <v>1629</v>
      </c>
      <c r="G171" t="s">
        <v>1692</v>
      </c>
      <c r="H171" t="s">
        <v>1611</v>
      </c>
      <c r="I171" t="s">
        <v>1744</v>
      </c>
      <c r="J171" t="s">
        <v>1623</v>
      </c>
      <c r="K171" t="s">
        <v>1426</v>
      </c>
      <c r="L171" t="s">
        <v>36</v>
      </c>
      <c r="M171" t="s">
        <v>36</v>
      </c>
      <c r="N171" t="s">
        <v>36</v>
      </c>
      <c r="O171" t="s">
        <v>37</v>
      </c>
      <c r="P171" t="s">
        <v>37</v>
      </c>
      <c r="Q171" t="s">
        <v>1216</v>
      </c>
      <c r="R171" t="s">
        <v>103</v>
      </c>
      <c r="S171" t="s">
        <v>36</v>
      </c>
      <c r="T171" t="s">
        <v>37</v>
      </c>
      <c r="U171" t="s">
        <v>1430</v>
      </c>
      <c r="V171" t="s">
        <v>36</v>
      </c>
      <c r="W171" t="s">
        <v>1113</v>
      </c>
      <c r="X171" t="s">
        <v>55</v>
      </c>
      <c r="Y171" t="s">
        <v>39</v>
      </c>
      <c r="Z171" t="s">
        <v>38</v>
      </c>
      <c r="AA171" t="s">
        <v>1614</v>
      </c>
      <c r="AB171" t="s">
        <v>1630</v>
      </c>
      <c r="AC171" t="s">
        <v>1113</v>
      </c>
      <c r="AD171">
        <v>46232</v>
      </c>
      <c r="AE171" t="s">
        <v>37</v>
      </c>
      <c r="AF171" t="s">
        <v>37</v>
      </c>
      <c r="AG171" t="s">
        <v>1113</v>
      </c>
      <c r="AH171" t="s">
        <v>1113</v>
      </c>
      <c r="AI171" t="s">
        <v>36</v>
      </c>
      <c r="AJ171" t="s">
        <v>36</v>
      </c>
      <c r="AK171" t="s">
        <v>36</v>
      </c>
      <c r="AL171" t="s">
        <v>36</v>
      </c>
      <c r="AM171" t="s">
        <v>36</v>
      </c>
      <c r="AN171" s="1" t="s">
        <v>1873</v>
      </c>
    </row>
    <row r="172" spans="1:40" ht="80" x14ac:dyDescent="0.2">
      <c r="A172" t="s">
        <v>1433</v>
      </c>
      <c r="B172" t="s">
        <v>1874</v>
      </c>
      <c r="C172" t="s">
        <v>1867</v>
      </c>
      <c r="D172" t="s">
        <v>1868</v>
      </c>
      <c r="E172" t="s">
        <v>262</v>
      </c>
      <c r="F172" t="s">
        <v>260</v>
      </c>
      <c r="G172" t="s">
        <v>1692</v>
      </c>
      <c r="H172" t="s">
        <v>1611</v>
      </c>
      <c r="I172" t="s">
        <v>1744</v>
      </c>
      <c r="J172" t="s">
        <v>1623</v>
      </c>
      <c r="K172" t="s">
        <v>1435</v>
      </c>
      <c r="L172" t="s">
        <v>36</v>
      </c>
      <c r="M172" t="s">
        <v>36</v>
      </c>
      <c r="N172" t="s">
        <v>36</v>
      </c>
      <c r="O172" t="s">
        <v>37</v>
      </c>
      <c r="P172" t="s">
        <v>37</v>
      </c>
      <c r="Q172" t="s">
        <v>1216</v>
      </c>
      <c r="R172" t="s">
        <v>103</v>
      </c>
      <c r="S172" t="s">
        <v>36</v>
      </c>
      <c r="T172" t="s">
        <v>37</v>
      </c>
      <c r="U172" t="s">
        <v>1430</v>
      </c>
      <c r="V172" t="s">
        <v>36</v>
      </c>
      <c r="W172" t="s">
        <v>1113</v>
      </c>
      <c r="X172" t="s">
        <v>1441</v>
      </c>
      <c r="Y172" t="s">
        <v>126</v>
      </c>
      <c r="Z172" t="s">
        <v>38</v>
      </c>
      <c r="AA172" t="s">
        <v>1637</v>
      </c>
      <c r="AB172" t="s">
        <v>38</v>
      </c>
      <c r="AC172" t="s">
        <v>1113</v>
      </c>
      <c r="AD172">
        <v>46232</v>
      </c>
      <c r="AE172" t="s">
        <v>37</v>
      </c>
      <c r="AF172" t="s">
        <v>36</v>
      </c>
      <c r="AG172" t="s">
        <v>1113</v>
      </c>
      <c r="AH172" t="s">
        <v>1113</v>
      </c>
      <c r="AI172" t="s">
        <v>36</v>
      </c>
      <c r="AJ172" t="s">
        <v>36</v>
      </c>
      <c r="AK172" t="s">
        <v>36</v>
      </c>
      <c r="AL172" t="s">
        <v>36</v>
      </c>
      <c r="AM172" t="s">
        <v>36</v>
      </c>
      <c r="AN172" s="1" t="s">
        <v>1875</v>
      </c>
    </row>
    <row r="173" spans="1:40" ht="64" x14ac:dyDescent="0.2">
      <c r="A173" t="s">
        <v>1442</v>
      </c>
      <c r="B173" t="s">
        <v>1876</v>
      </c>
      <c r="C173" t="s">
        <v>1867</v>
      </c>
      <c r="D173" t="s">
        <v>1868</v>
      </c>
      <c r="E173" t="s">
        <v>1443</v>
      </c>
      <c r="F173" t="s">
        <v>1670</v>
      </c>
      <c r="G173" t="s">
        <v>1692</v>
      </c>
      <c r="H173" t="s">
        <v>1611</v>
      </c>
      <c r="I173" t="s">
        <v>1782</v>
      </c>
      <c r="J173" t="s">
        <v>1623</v>
      </c>
      <c r="K173" t="s">
        <v>1445</v>
      </c>
      <c r="L173" t="s">
        <v>36</v>
      </c>
      <c r="M173" t="s">
        <v>36</v>
      </c>
      <c r="N173" t="s">
        <v>36</v>
      </c>
      <c r="O173" t="s">
        <v>36</v>
      </c>
      <c r="P173" t="s">
        <v>37</v>
      </c>
      <c r="Q173" t="s">
        <v>1216</v>
      </c>
      <c r="R173" t="s">
        <v>50</v>
      </c>
      <c r="S173" t="s">
        <v>37</v>
      </c>
      <c r="T173" t="s">
        <v>37</v>
      </c>
      <c r="U173" t="s">
        <v>1421</v>
      </c>
      <c r="V173" t="s">
        <v>36</v>
      </c>
      <c r="W173" t="s">
        <v>1113</v>
      </c>
      <c r="X173" t="s">
        <v>55</v>
      </c>
      <c r="Y173" t="s">
        <v>39</v>
      </c>
      <c r="Z173" t="s">
        <v>38</v>
      </c>
      <c r="AA173" t="s">
        <v>1614</v>
      </c>
      <c r="AB173" t="s">
        <v>38</v>
      </c>
      <c r="AC173" t="s">
        <v>1113</v>
      </c>
      <c r="AD173">
        <v>46232</v>
      </c>
      <c r="AE173" t="s">
        <v>37</v>
      </c>
      <c r="AF173" t="s">
        <v>37</v>
      </c>
      <c r="AG173" t="s">
        <v>1113</v>
      </c>
      <c r="AH173" t="s">
        <v>1113</v>
      </c>
      <c r="AI173" t="s">
        <v>36</v>
      </c>
      <c r="AJ173" t="s">
        <v>37</v>
      </c>
      <c r="AK173" t="s">
        <v>36</v>
      </c>
      <c r="AL173" t="s">
        <v>37</v>
      </c>
      <c r="AM173" t="s">
        <v>36</v>
      </c>
      <c r="AN173" s="1" t="s">
        <v>1877</v>
      </c>
    </row>
    <row r="174" spans="1:40" ht="48" x14ac:dyDescent="0.2">
      <c r="A174" t="s">
        <v>1451</v>
      </c>
      <c r="B174" t="s">
        <v>1878</v>
      </c>
      <c r="C174" t="s">
        <v>1867</v>
      </c>
      <c r="D174" t="s">
        <v>1868</v>
      </c>
      <c r="E174" t="s">
        <v>1452</v>
      </c>
      <c r="F174" t="s">
        <v>1670</v>
      </c>
      <c r="G174" t="s">
        <v>1692</v>
      </c>
      <c r="H174" t="s">
        <v>1611</v>
      </c>
      <c r="I174" t="s">
        <v>1744</v>
      </c>
      <c r="J174" t="s">
        <v>1623</v>
      </c>
      <c r="K174" t="s">
        <v>1454</v>
      </c>
      <c r="L174" t="s">
        <v>36</v>
      </c>
      <c r="M174" t="s">
        <v>36</v>
      </c>
      <c r="N174" t="s">
        <v>36</v>
      </c>
      <c r="O174" t="s">
        <v>37</v>
      </c>
      <c r="P174" t="s">
        <v>37</v>
      </c>
      <c r="Q174" t="s">
        <v>1216</v>
      </c>
      <c r="R174" t="s">
        <v>50</v>
      </c>
      <c r="S174" t="s">
        <v>37</v>
      </c>
      <c r="T174" t="s">
        <v>37</v>
      </c>
      <c r="U174" t="s">
        <v>1430</v>
      </c>
      <c r="V174" t="s">
        <v>36</v>
      </c>
      <c r="W174" t="s">
        <v>1113</v>
      </c>
      <c r="X174" t="s">
        <v>55</v>
      </c>
      <c r="Y174" t="s">
        <v>39</v>
      </c>
      <c r="Z174" t="s">
        <v>38</v>
      </c>
      <c r="AA174" t="s">
        <v>1614</v>
      </c>
      <c r="AB174" t="s">
        <v>38</v>
      </c>
      <c r="AC174" t="s">
        <v>1113</v>
      </c>
      <c r="AD174">
        <v>46232</v>
      </c>
      <c r="AE174" t="s">
        <v>37</v>
      </c>
      <c r="AF174" t="s">
        <v>37</v>
      </c>
      <c r="AG174" t="s">
        <v>1113</v>
      </c>
      <c r="AH174" t="s">
        <v>1113</v>
      </c>
      <c r="AI174" t="s">
        <v>36</v>
      </c>
      <c r="AJ174" t="s">
        <v>36</v>
      </c>
      <c r="AK174" t="s">
        <v>36</v>
      </c>
      <c r="AL174" t="s">
        <v>37</v>
      </c>
      <c r="AM174" t="s">
        <v>36</v>
      </c>
      <c r="AN174" s="1" t="s">
        <v>1879</v>
      </c>
    </row>
    <row r="175" spans="1:40" ht="64" x14ac:dyDescent="0.2">
      <c r="A175" t="s">
        <v>1460</v>
      </c>
      <c r="B175" t="s">
        <v>1880</v>
      </c>
      <c r="C175" t="s">
        <v>1867</v>
      </c>
      <c r="D175" t="s">
        <v>1868</v>
      </c>
      <c r="E175" t="s">
        <v>1461</v>
      </c>
      <c r="F175" t="s">
        <v>1621</v>
      </c>
      <c r="G175" t="s">
        <v>1692</v>
      </c>
      <c r="H175" t="s">
        <v>1611</v>
      </c>
      <c r="I175" t="s">
        <v>1782</v>
      </c>
      <c r="J175" t="s">
        <v>1783</v>
      </c>
      <c r="K175" t="s">
        <v>1463</v>
      </c>
      <c r="L175" t="s">
        <v>36</v>
      </c>
      <c r="M175" t="s">
        <v>36</v>
      </c>
      <c r="N175" t="s">
        <v>36</v>
      </c>
      <c r="O175" t="s">
        <v>36</v>
      </c>
      <c r="P175" t="s">
        <v>37</v>
      </c>
      <c r="Q175" t="s">
        <v>1216</v>
      </c>
      <c r="R175" t="s">
        <v>33</v>
      </c>
      <c r="S175" t="s">
        <v>36</v>
      </c>
      <c r="T175" t="s">
        <v>37</v>
      </c>
      <c r="U175" t="s">
        <v>1421</v>
      </c>
      <c r="V175" t="s">
        <v>36</v>
      </c>
      <c r="W175" t="s">
        <v>1113</v>
      </c>
      <c r="X175" t="s">
        <v>55</v>
      </c>
      <c r="Y175" t="s">
        <v>39</v>
      </c>
      <c r="Z175" t="s">
        <v>38</v>
      </c>
      <c r="AA175" t="s">
        <v>1614</v>
      </c>
      <c r="AB175" t="s">
        <v>38</v>
      </c>
      <c r="AC175" t="s">
        <v>1113</v>
      </c>
      <c r="AD175">
        <v>46232</v>
      </c>
      <c r="AE175" t="s">
        <v>37</v>
      </c>
      <c r="AF175" t="s">
        <v>37</v>
      </c>
      <c r="AG175" t="s">
        <v>1113</v>
      </c>
      <c r="AH175" t="s">
        <v>1113</v>
      </c>
      <c r="AI175" t="s">
        <v>36</v>
      </c>
      <c r="AJ175" t="s">
        <v>37</v>
      </c>
      <c r="AK175" t="s">
        <v>36</v>
      </c>
      <c r="AL175" t="s">
        <v>36</v>
      </c>
      <c r="AM175" t="s">
        <v>36</v>
      </c>
      <c r="AN175" s="1" t="s">
        <v>1881</v>
      </c>
    </row>
    <row r="176" spans="1:40" ht="64" x14ac:dyDescent="0.2">
      <c r="A176" t="s">
        <v>1469</v>
      </c>
      <c r="B176" t="s">
        <v>1882</v>
      </c>
      <c r="C176" t="s">
        <v>1867</v>
      </c>
      <c r="D176" t="s">
        <v>1868</v>
      </c>
      <c r="E176" t="s">
        <v>1089</v>
      </c>
      <c r="F176" t="s">
        <v>260</v>
      </c>
      <c r="G176" t="s">
        <v>1692</v>
      </c>
      <c r="H176" t="s">
        <v>1611</v>
      </c>
      <c r="I176" t="s">
        <v>1744</v>
      </c>
      <c r="J176" t="s">
        <v>1623</v>
      </c>
      <c r="K176" t="s">
        <v>1471</v>
      </c>
      <c r="L176" t="s">
        <v>36</v>
      </c>
      <c r="M176" t="s">
        <v>36</v>
      </c>
      <c r="N176" t="s">
        <v>36</v>
      </c>
      <c r="O176" t="s">
        <v>37</v>
      </c>
      <c r="P176" t="s">
        <v>37</v>
      </c>
      <c r="Q176" t="s">
        <v>1216</v>
      </c>
      <c r="R176" t="s">
        <v>33</v>
      </c>
      <c r="S176" t="s">
        <v>36</v>
      </c>
      <c r="T176" t="s">
        <v>37</v>
      </c>
      <c r="U176" t="s">
        <v>1430</v>
      </c>
      <c r="V176" t="s">
        <v>36</v>
      </c>
      <c r="W176" t="s">
        <v>1113</v>
      </c>
      <c r="X176" t="s">
        <v>55</v>
      </c>
      <c r="Y176" t="s">
        <v>39</v>
      </c>
      <c r="Z176" t="s">
        <v>38</v>
      </c>
      <c r="AA176" t="s">
        <v>1614</v>
      </c>
      <c r="AB176" t="s">
        <v>38</v>
      </c>
      <c r="AC176" t="s">
        <v>1113</v>
      </c>
      <c r="AD176">
        <v>46232</v>
      </c>
      <c r="AE176" t="s">
        <v>37</v>
      </c>
      <c r="AF176" t="s">
        <v>37</v>
      </c>
      <c r="AG176" t="s">
        <v>1113</v>
      </c>
      <c r="AH176" t="s">
        <v>1113</v>
      </c>
      <c r="AI176" t="s">
        <v>36</v>
      </c>
      <c r="AJ176" t="s">
        <v>36</v>
      </c>
      <c r="AK176" t="s">
        <v>36</v>
      </c>
      <c r="AL176" t="s">
        <v>36</v>
      </c>
      <c r="AM176" t="s">
        <v>36</v>
      </c>
      <c r="AN176" s="1" t="s">
        <v>1883</v>
      </c>
    </row>
    <row r="177" spans="1:40" ht="80" x14ac:dyDescent="0.2">
      <c r="A177" t="s">
        <v>1041</v>
      </c>
      <c r="B177" t="s">
        <v>1884</v>
      </c>
      <c r="C177" t="s">
        <v>1867</v>
      </c>
      <c r="D177" t="s">
        <v>1868</v>
      </c>
      <c r="E177" t="s">
        <v>1477</v>
      </c>
      <c r="F177" t="s">
        <v>260</v>
      </c>
      <c r="G177" t="s">
        <v>1692</v>
      </c>
      <c r="H177" t="s">
        <v>1611</v>
      </c>
      <c r="I177" t="s">
        <v>1744</v>
      </c>
      <c r="J177" t="s">
        <v>1623</v>
      </c>
      <c r="K177" t="s">
        <v>1479</v>
      </c>
      <c r="L177" t="s">
        <v>36</v>
      </c>
      <c r="M177" t="s">
        <v>36</v>
      </c>
      <c r="N177" t="s">
        <v>36</v>
      </c>
      <c r="O177" t="s">
        <v>37</v>
      </c>
      <c r="P177" t="s">
        <v>37</v>
      </c>
      <c r="Q177" t="s">
        <v>1216</v>
      </c>
      <c r="R177" t="s">
        <v>50</v>
      </c>
      <c r="S177" t="s">
        <v>36</v>
      </c>
      <c r="T177" t="s">
        <v>37</v>
      </c>
      <c r="U177" t="s">
        <v>1430</v>
      </c>
      <c r="V177" t="s">
        <v>36</v>
      </c>
      <c r="W177" t="s">
        <v>1113</v>
      </c>
      <c r="X177" t="s">
        <v>55</v>
      </c>
      <c r="Y177" t="s">
        <v>39</v>
      </c>
      <c r="Z177" t="s">
        <v>38</v>
      </c>
      <c r="AA177" t="s">
        <v>1614</v>
      </c>
      <c r="AB177" t="s">
        <v>38</v>
      </c>
      <c r="AC177" t="s">
        <v>1113</v>
      </c>
      <c r="AD177">
        <v>46232</v>
      </c>
      <c r="AE177" t="s">
        <v>37</v>
      </c>
      <c r="AF177" t="s">
        <v>37</v>
      </c>
      <c r="AG177" t="s">
        <v>1113</v>
      </c>
      <c r="AH177" t="s">
        <v>1113</v>
      </c>
      <c r="AI177" t="s">
        <v>36</v>
      </c>
      <c r="AJ177" t="s">
        <v>36</v>
      </c>
      <c r="AK177" t="s">
        <v>36</v>
      </c>
      <c r="AL177" t="s">
        <v>37</v>
      </c>
      <c r="AM177" t="s">
        <v>36</v>
      </c>
      <c r="AN177" s="1" t="s">
        <v>1885</v>
      </c>
    </row>
    <row r="178" spans="1:40" ht="64" x14ac:dyDescent="0.2">
      <c r="A178" t="s">
        <v>1485</v>
      </c>
      <c r="B178" t="s">
        <v>1886</v>
      </c>
      <c r="C178" t="s">
        <v>1867</v>
      </c>
      <c r="D178" t="s">
        <v>1868</v>
      </c>
      <c r="E178" t="s">
        <v>389</v>
      </c>
      <c r="F178" t="s">
        <v>260</v>
      </c>
      <c r="G178" t="s">
        <v>1692</v>
      </c>
      <c r="H178" t="s">
        <v>1611</v>
      </c>
      <c r="I178" t="s">
        <v>1744</v>
      </c>
      <c r="J178" t="s">
        <v>1619</v>
      </c>
      <c r="K178" t="s">
        <v>1487</v>
      </c>
      <c r="L178" t="s">
        <v>36</v>
      </c>
      <c r="M178" t="s">
        <v>36</v>
      </c>
      <c r="N178" t="s">
        <v>36</v>
      </c>
      <c r="O178" t="s">
        <v>37</v>
      </c>
      <c r="P178" t="s">
        <v>37</v>
      </c>
      <c r="Q178" t="s">
        <v>1216</v>
      </c>
      <c r="R178" t="s">
        <v>50</v>
      </c>
      <c r="S178" t="s">
        <v>37</v>
      </c>
      <c r="T178" t="s">
        <v>37</v>
      </c>
      <c r="U178" t="s">
        <v>1430</v>
      </c>
      <c r="V178" t="s">
        <v>36</v>
      </c>
      <c r="W178" t="s">
        <v>1113</v>
      </c>
      <c r="X178" t="s">
        <v>55</v>
      </c>
      <c r="Y178" t="s">
        <v>39</v>
      </c>
      <c r="Z178" t="s">
        <v>38</v>
      </c>
      <c r="AA178" t="s">
        <v>1614</v>
      </c>
      <c r="AB178" t="s">
        <v>38</v>
      </c>
      <c r="AC178" t="s">
        <v>1113</v>
      </c>
      <c r="AD178">
        <v>46232</v>
      </c>
      <c r="AE178" t="s">
        <v>37</v>
      </c>
      <c r="AF178" t="s">
        <v>37</v>
      </c>
      <c r="AG178" t="s">
        <v>1113</v>
      </c>
      <c r="AH178" t="s">
        <v>1113</v>
      </c>
      <c r="AI178" t="s">
        <v>36</v>
      </c>
      <c r="AJ178" t="s">
        <v>36</v>
      </c>
      <c r="AK178" t="s">
        <v>36</v>
      </c>
      <c r="AL178" t="s">
        <v>37</v>
      </c>
      <c r="AM178" t="s">
        <v>36</v>
      </c>
      <c r="AN178" s="1" t="s">
        <v>1887</v>
      </c>
    </row>
    <row r="179" spans="1:40" ht="48" x14ac:dyDescent="0.2">
      <c r="A179" t="s">
        <v>1493</v>
      </c>
      <c r="B179" t="s">
        <v>1888</v>
      </c>
      <c r="C179" t="s">
        <v>1867</v>
      </c>
      <c r="D179" t="s">
        <v>1868</v>
      </c>
      <c r="E179" t="s">
        <v>251</v>
      </c>
      <c r="F179" t="s">
        <v>260</v>
      </c>
      <c r="G179" t="s">
        <v>1692</v>
      </c>
      <c r="H179" t="s">
        <v>1611</v>
      </c>
      <c r="I179" t="s">
        <v>1744</v>
      </c>
      <c r="J179" t="s">
        <v>1666</v>
      </c>
      <c r="K179" t="s">
        <v>1495</v>
      </c>
      <c r="L179" t="s">
        <v>36</v>
      </c>
      <c r="M179" t="s">
        <v>36</v>
      </c>
      <c r="N179" t="s">
        <v>36</v>
      </c>
      <c r="O179" t="s">
        <v>37</v>
      </c>
      <c r="P179" t="s">
        <v>37</v>
      </c>
      <c r="Q179" t="s">
        <v>1216</v>
      </c>
      <c r="R179" t="s">
        <v>50</v>
      </c>
      <c r="S179" t="s">
        <v>36</v>
      </c>
      <c r="T179" t="s">
        <v>37</v>
      </c>
      <c r="U179" t="s">
        <v>1430</v>
      </c>
      <c r="V179" t="s">
        <v>36</v>
      </c>
      <c r="W179" t="s">
        <v>1113</v>
      </c>
      <c r="X179" t="s">
        <v>55</v>
      </c>
      <c r="Y179" t="s">
        <v>39</v>
      </c>
      <c r="Z179" t="s">
        <v>38</v>
      </c>
      <c r="AA179" t="s">
        <v>1614</v>
      </c>
      <c r="AB179" t="s">
        <v>38</v>
      </c>
      <c r="AC179" t="s">
        <v>1113</v>
      </c>
      <c r="AD179">
        <v>46232</v>
      </c>
      <c r="AE179" t="s">
        <v>37</v>
      </c>
      <c r="AF179" t="s">
        <v>37</v>
      </c>
      <c r="AG179" t="s">
        <v>1113</v>
      </c>
      <c r="AH179" t="s">
        <v>1113</v>
      </c>
      <c r="AI179" t="s">
        <v>36</v>
      </c>
      <c r="AJ179" t="s">
        <v>36</v>
      </c>
      <c r="AK179" t="s">
        <v>36</v>
      </c>
      <c r="AL179" t="s">
        <v>37</v>
      </c>
      <c r="AM179" t="s">
        <v>36</v>
      </c>
      <c r="AN179" s="1" t="s">
        <v>1889</v>
      </c>
    </row>
    <row r="180" spans="1:40" ht="48" x14ac:dyDescent="0.2">
      <c r="A180" t="s">
        <v>1501</v>
      </c>
      <c r="B180" t="s">
        <v>1890</v>
      </c>
      <c r="C180" t="s">
        <v>1867</v>
      </c>
      <c r="D180" t="s">
        <v>1868</v>
      </c>
      <c r="E180" t="s">
        <v>1502</v>
      </c>
      <c r="F180" t="s">
        <v>260</v>
      </c>
      <c r="G180" t="s">
        <v>1692</v>
      </c>
      <c r="H180" t="s">
        <v>1611</v>
      </c>
      <c r="I180" t="s">
        <v>1744</v>
      </c>
      <c r="J180" t="s">
        <v>1666</v>
      </c>
      <c r="K180" t="s">
        <v>1504</v>
      </c>
      <c r="L180" t="s">
        <v>36</v>
      </c>
      <c r="M180" t="s">
        <v>36</v>
      </c>
      <c r="N180" t="s">
        <v>36</v>
      </c>
      <c r="O180" t="s">
        <v>37</v>
      </c>
      <c r="P180" t="s">
        <v>37</v>
      </c>
      <c r="Q180" t="s">
        <v>1216</v>
      </c>
      <c r="R180" t="s">
        <v>50</v>
      </c>
      <c r="S180" t="s">
        <v>36</v>
      </c>
      <c r="T180" t="s">
        <v>37</v>
      </c>
      <c r="U180" t="s">
        <v>1430</v>
      </c>
      <c r="V180" t="s">
        <v>36</v>
      </c>
      <c r="W180" t="s">
        <v>1113</v>
      </c>
      <c r="X180" t="s">
        <v>55</v>
      </c>
      <c r="Y180" t="s">
        <v>39</v>
      </c>
      <c r="Z180" t="s">
        <v>38</v>
      </c>
      <c r="AA180" t="s">
        <v>1614</v>
      </c>
      <c r="AB180" t="s">
        <v>38</v>
      </c>
      <c r="AC180" t="s">
        <v>1113</v>
      </c>
      <c r="AD180">
        <v>46232</v>
      </c>
      <c r="AE180" t="s">
        <v>37</v>
      </c>
      <c r="AF180" t="s">
        <v>37</v>
      </c>
      <c r="AG180" t="s">
        <v>1113</v>
      </c>
      <c r="AH180" t="s">
        <v>1113</v>
      </c>
      <c r="AI180" t="s">
        <v>36</v>
      </c>
      <c r="AJ180" t="s">
        <v>36</v>
      </c>
      <c r="AK180" t="s">
        <v>36</v>
      </c>
      <c r="AL180" t="s">
        <v>37</v>
      </c>
      <c r="AM180" t="s">
        <v>36</v>
      </c>
      <c r="AN180" s="1" t="s">
        <v>1891</v>
      </c>
    </row>
    <row r="181" spans="1:40" ht="64" x14ac:dyDescent="0.2">
      <c r="A181" t="s">
        <v>1510</v>
      </c>
      <c r="B181" t="s">
        <v>1892</v>
      </c>
      <c r="C181" t="s">
        <v>1867</v>
      </c>
      <c r="D181" t="s">
        <v>1868</v>
      </c>
      <c r="E181" t="s">
        <v>1511</v>
      </c>
      <c r="F181" t="s">
        <v>260</v>
      </c>
      <c r="G181" t="s">
        <v>1692</v>
      </c>
      <c r="H181" t="s">
        <v>1611</v>
      </c>
      <c r="I181" t="s">
        <v>1744</v>
      </c>
      <c r="J181" t="s">
        <v>1666</v>
      </c>
      <c r="K181" t="s">
        <v>1513</v>
      </c>
      <c r="L181" t="s">
        <v>36</v>
      </c>
      <c r="M181" t="s">
        <v>36</v>
      </c>
      <c r="N181" t="s">
        <v>36</v>
      </c>
      <c r="O181" t="s">
        <v>37</v>
      </c>
      <c r="P181" t="s">
        <v>37</v>
      </c>
      <c r="Q181" t="s">
        <v>1216</v>
      </c>
      <c r="R181" t="s">
        <v>50</v>
      </c>
      <c r="S181" t="s">
        <v>37</v>
      </c>
      <c r="T181" t="s">
        <v>37</v>
      </c>
      <c r="U181" t="s">
        <v>1430</v>
      </c>
      <c r="V181" t="s">
        <v>36</v>
      </c>
      <c r="W181" t="s">
        <v>1113</v>
      </c>
      <c r="X181" t="s">
        <v>55</v>
      </c>
      <c r="Y181" t="s">
        <v>39</v>
      </c>
      <c r="Z181" t="s">
        <v>38</v>
      </c>
      <c r="AA181" t="s">
        <v>1614</v>
      </c>
      <c r="AB181" t="s">
        <v>38</v>
      </c>
      <c r="AC181" t="s">
        <v>1113</v>
      </c>
      <c r="AD181">
        <v>46232</v>
      </c>
      <c r="AE181" t="s">
        <v>37</v>
      </c>
      <c r="AF181" t="s">
        <v>37</v>
      </c>
      <c r="AG181" t="s">
        <v>1113</v>
      </c>
      <c r="AH181" t="s">
        <v>1113</v>
      </c>
      <c r="AI181" t="s">
        <v>36</v>
      </c>
      <c r="AJ181" t="s">
        <v>36</v>
      </c>
      <c r="AK181" t="s">
        <v>36</v>
      </c>
      <c r="AL181" t="s">
        <v>37</v>
      </c>
      <c r="AM181" t="s">
        <v>36</v>
      </c>
      <c r="AN181" s="1" t="s">
        <v>1893</v>
      </c>
    </row>
    <row r="182" spans="1:40" ht="80" x14ac:dyDescent="0.2">
      <c r="A182" t="s">
        <v>1519</v>
      </c>
      <c r="B182" t="s">
        <v>1894</v>
      </c>
      <c r="C182" t="s">
        <v>1867</v>
      </c>
      <c r="D182" t="s">
        <v>1868</v>
      </c>
      <c r="E182" t="s">
        <v>1520</v>
      </c>
      <c r="F182" t="s">
        <v>1629</v>
      </c>
      <c r="G182" t="s">
        <v>1692</v>
      </c>
      <c r="H182" t="s">
        <v>1611</v>
      </c>
      <c r="I182" t="s">
        <v>1782</v>
      </c>
      <c r="J182" t="s">
        <v>1623</v>
      </c>
      <c r="K182" t="s">
        <v>1417</v>
      </c>
      <c r="L182" t="s">
        <v>36</v>
      </c>
      <c r="M182" t="s">
        <v>36</v>
      </c>
      <c r="N182" t="s">
        <v>36</v>
      </c>
      <c r="O182" t="s">
        <v>36</v>
      </c>
      <c r="P182" t="s">
        <v>37</v>
      </c>
      <c r="Q182" t="s">
        <v>1216</v>
      </c>
      <c r="R182" t="s">
        <v>50</v>
      </c>
      <c r="S182" t="s">
        <v>37</v>
      </c>
      <c r="T182" t="s">
        <v>37</v>
      </c>
      <c r="U182" t="s">
        <v>1525</v>
      </c>
      <c r="V182" t="s">
        <v>36</v>
      </c>
      <c r="W182" t="s">
        <v>1113</v>
      </c>
      <c r="X182" t="s">
        <v>55</v>
      </c>
      <c r="Y182" t="s">
        <v>39</v>
      </c>
      <c r="Z182" t="s">
        <v>38</v>
      </c>
      <c r="AA182" t="s">
        <v>1614</v>
      </c>
      <c r="AB182" t="s">
        <v>1630</v>
      </c>
      <c r="AC182" t="s">
        <v>1113</v>
      </c>
      <c r="AD182">
        <v>46232</v>
      </c>
      <c r="AE182" t="s">
        <v>37</v>
      </c>
      <c r="AF182" t="s">
        <v>37</v>
      </c>
      <c r="AG182" t="s">
        <v>1113</v>
      </c>
      <c r="AH182" t="s">
        <v>1113</v>
      </c>
      <c r="AI182" t="s">
        <v>36</v>
      </c>
      <c r="AJ182" t="s">
        <v>36</v>
      </c>
      <c r="AK182" t="s">
        <v>36</v>
      </c>
      <c r="AL182" t="s">
        <v>37</v>
      </c>
      <c r="AM182" t="s">
        <v>36</v>
      </c>
      <c r="AN182" s="1" t="s">
        <v>1895</v>
      </c>
    </row>
    <row r="183" spans="1:40" ht="48" x14ac:dyDescent="0.2">
      <c r="A183" t="s">
        <v>1528</v>
      </c>
      <c r="B183" t="s">
        <v>1896</v>
      </c>
      <c r="C183" t="s">
        <v>1867</v>
      </c>
      <c r="D183" t="s">
        <v>1868</v>
      </c>
      <c r="E183" t="s">
        <v>644</v>
      </c>
      <c r="F183" t="s">
        <v>1639</v>
      </c>
      <c r="G183" t="s">
        <v>1692</v>
      </c>
      <c r="H183" t="s">
        <v>1611</v>
      </c>
      <c r="I183" t="s">
        <v>1744</v>
      </c>
      <c r="J183" t="s">
        <v>1623</v>
      </c>
      <c r="K183" t="s">
        <v>1530</v>
      </c>
      <c r="L183" t="s">
        <v>36</v>
      </c>
      <c r="M183" t="s">
        <v>36</v>
      </c>
      <c r="N183" t="s">
        <v>36</v>
      </c>
      <c r="O183" t="s">
        <v>36</v>
      </c>
      <c r="P183" t="s">
        <v>37</v>
      </c>
      <c r="Q183" t="s">
        <v>1216</v>
      </c>
      <c r="R183" t="s">
        <v>50</v>
      </c>
      <c r="S183" t="s">
        <v>36</v>
      </c>
      <c r="T183" t="s">
        <v>37</v>
      </c>
      <c r="U183" t="s">
        <v>363</v>
      </c>
      <c r="V183" t="s">
        <v>36</v>
      </c>
      <c r="W183" t="s">
        <v>1113</v>
      </c>
      <c r="X183" t="s">
        <v>55</v>
      </c>
      <c r="Y183" t="s">
        <v>39</v>
      </c>
      <c r="Z183" t="s">
        <v>38</v>
      </c>
      <c r="AA183" t="s">
        <v>1614</v>
      </c>
      <c r="AB183" t="s">
        <v>38</v>
      </c>
      <c r="AC183" t="s">
        <v>1113</v>
      </c>
      <c r="AD183">
        <v>46232</v>
      </c>
      <c r="AE183" t="s">
        <v>37</v>
      </c>
      <c r="AF183" t="s">
        <v>37</v>
      </c>
      <c r="AG183" t="s">
        <v>1113</v>
      </c>
      <c r="AH183" t="s">
        <v>1113</v>
      </c>
      <c r="AI183" t="s">
        <v>36</v>
      </c>
      <c r="AJ183" t="s">
        <v>36</v>
      </c>
      <c r="AK183" t="s">
        <v>36</v>
      </c>
      <c r="AL183" t="s">
        <v>37</v>
      </c>
      <c r="AM183" t="s">
        <v>36</v>
      </c>
      <c r="AN183" s="1" t="s">
        <v>1897</v>
      </c>
    </row>
    <row r="184" spans="1:40" ht="64" x14ac:dyDescent="0.2">
      <c r="A184" t="s">
        <v>399</v>
      </c>
      <c r="B184" t="s">
        <v>1898</v>
      </c>
      <c r="C184" t="s">
        <v>1867</v>
      </c>
      <c r="D184" t="s">
        <v>1868</v>
      </c>
      <c r="E184" t="s">
        <v>1536</v>
      </c>
      <c r="F184" t="s">
        <v>1629</v>
      </c>
      <c r="G184" t="s">
        <v>1692</v>
      </c>
      <c r="H184" t="s">
        <v>1611</v>
      </c>
      <c r="I184" t="s">
        <v>1612</v>
      </c>
      <c r="J184" t="s">
        <v>1623</v>
      </c>
      <c r="K184" t="s">
        <v>1538</v>
      </c>
      <c r="L184" t="s">
        <v>36</v>
      </c>
      <c r="M184" t="s">
        <v>37</v>
      </c>
      <c r="N184" t="s">
        <v>37</v>
      </c>
      <c r="O184" t="s">
        <v>36</v>
      </c>
      <c r="P184" t="s">
        <v>37</v>
      </c>
      <c r="Q184" t="s">
        <v>1216</v>
      </c>
      <c r="R184" t="s">
        <v>33</v>
      </c>
      <c r="S184" t="s">
        <v>36</v>
      </c>
      <c r="T184" t="s">
        <v>37</v>
      </c>
      <c r="U184" t="s">
        <v>1284</v>
      </c>
      <c r="V184" t="s">
        <v>36</v>
      </c>
      <c r="W184" t="s">
        <v>1113</v>
      </c>
      <c r="X184" t="s">
        <v>55</v>
      </c>
      <c r="Y184" t="s">
        <v>39</v>
      </c>
      <c r="Z184" t="s">
        <v>38</v>
      </c>
      <c r="AA184" t="s">
        <v>1614</v>
      </c>
      <c r="AB184" t="s">
        <v>1630</v>
      </c>
      <c r="AC184" t="s">
        <v>1113</v>
      </c>
      <c r="AD184">
        <v>46232</v>
      </c>
      <c r="AE184" t="s">
        <v>37</v>
      </c>
      <c r="AF184" t="s">
        <v>37</v>
      </c>
      <c r="AG184" t="s">
        <v>1113</v>
      </c>
      <c r="AH184" t="s">
        <v>1113</v>
      </c>
      <c r="AI184" t="s">
        <v>36</v>
      </c>
      <c r="AJ184" t="s">
        <v>36</v>
      </c>
      <c r="AK184" t="s">
        <v>36</v>
      </c>
      <c r="AL184" t="s">
        <v>36</v>
      </c>
      <c r="AM184" t="s">
        <v>36</v>
      </c>
      <c r="AN184" s="1" t="s">
        <v>1899</v>
      </c>
    </row>
    <row r="185" spans="1:40" ht="48" x14ac:dyDescent="0.2">
      <c r="A185" t="s">
        <v>1544</v>
      </c>
      <c r="B185" t="s">
        <v>1900</v>
      </c>
      <c r="C185" t="s">
        <v>1867</v>
      </c>
      <c r="D185" t="s">
        <v>1868</v>
      </c>
      <c r="E185" t="s">
        <v>1545</v>
      </c>
      <c r="F185" t="s">
        <v>1629</v>
      </c>
      <c r="G185" t="s">
        <v>1692</v>
      </c>
      <c r="H185" t="s">
        <v>1611</v>
      </c>
      <c r="I185" t="s">
        <v>1612</v>
      </c>
      <c r="J185" t="s">
        <v>1623</v>
      </c>
      <c r="K185" t="s">
        <v>466</v>
      </c>
      <c r="L185" t="s">
        <v>36</v>
      </c>
      <c r="M185" t="s">
        <v>37</v>
      </c>
      <c r="N185" t="s">
        <v>37</v>
      </c>
      <c r="O185" t="s">
        <v>36</v>
      </c>
      <c r="P185" t="s">
        <v>37</v>
      </c>
      <c r="Q185" t="s">
        <v>1216</v>
      </c>
      <c r="R185" t="s">
        <v>33</v>
      </c>
      <c r="S185" t="s">
        <v>36</v>
      </c>
      <c r="T185" t="s">
        <v>37</v>
      </c>
      <c r="U185" t="s">
        <v>1284</v>
      </c>
      <c r="V185" t="s">
        <v>36</v>
      </c>
      <c r="W185" t="s">
        <v>1113</v>
      </c>
      <c r="X185" t="s">
        <v>55</v>
      </c>
      <c r="Y185" t="s">
        <v>39</v>
      </c>
      <c r="Z185" t="s">
        <v>38</v>
      </c>
      <c r="AA185" t="s">
        <v>1614</v>
      </c>
      <c r="AB185" t="s">
        <v>1630</v>
      </c>
      <c r="AC185" t="s">
        <v>1113</v>
      </c>
      <c r="AD185">
        <v>46232</v>
      </c>
      <c r="AE185" t="s">
        <v>37</v>
      </c>
      <c r="AF185" t="s">
        <v>37</v>
      </c>
      <c r="AG185" t="s">
        <v>1113</v>
      </c>
      <c r="AH185" t="s">
        <v>1113</v>
      </c>
      <c r="AI185" t="s">
        <v>36</v>
      </c>
      <c r="AJ185" t="s">
        <v>36</v>
      </c>
      <c r="AK185" t="s">
        <v>36</v>
      </c>
      <c r="AL185" t="s">
        <v>36</v>
      </c>
      <c r="AM185" t="s">
        <v>36</v>
      </c>
      <c r="AN185" s="1" t="s">
        <v>1901</v>
      </c>
    </row>
    <row r="186" spans="1:40" ht="64" x14ac:dyDescent="0.2">
      <c r="A186" t="s">
        <v>1552</v>
      </c>
      <c r="B186" t="s">
        <v>1902</v>
      </c>
      <c r="C186" t="s">
        <v>1867</v>
      </c>
      <c r="D186" t="s">
        <v>1868</v>
      </c>
      <c r="E186" t="s">
        <v>1553</v>
      </c>
      <c r="F186" t="s">
        <v>1629</v>
      </c>
      <c r="G186" t="s">
        <v>1692</v>
      </c>
      <c r="H186" t="s">
        <v>1611</v>
      </c>
      <c r="I186" t="s">
        <v>1744</v>
      </c>
      <c r="J186" t="s">
        <v>1623</v>
      </c>
      <c r="K186" t="s">
        <v>81</v>
      </c>
      <c r="L186" t="s">
        <v>36</v>
      </c>
      <c r="M186" t="s">
        <v>37</v>
      </c>
      <c r="N186" t="s">
        <v>37</v>
      </c>
      <c r="O186" t="s">
        <v>37</v>
      </c>
      <c r="P186" t="s">
        <v>37</v>
      </c>
      <c r="Q186" t="s">
        <v>1216</v>
      </c>
      <c r="R186" t="s">
        <v>33</v>
      </c>
      <c r="S186" t="s">
        <v>36</v>
      </c>
      <c r="T186" t="s">
        <v>37</v>
      </c>
      <c r="U186" t="s">
        <v>1558</v>
      </c>
      <c r="V186" t="s">
        <v>36</v>
      </c>
      <c r="W186" t="s">
        <v>1113</v>
      </c>
      <c r="X186" t="s">
        <v>55</v>
      </c>
      <c r="Y186" t="s">
        <v>39</v>
      </c>
      <c r="Z186" t="s">
        <v>38</v>
      </c>
      <c r="AA186" t="s">
        <v>1614</v>
      </c>
      <c r="AB186" t="s">
        <v>1630</v>
      </c>
      <c r="AC186" t="s">
        <v>1113</v>
      </c>
      <c r="AD186">
        <v>46232</v>
      </c>
      <c r="AE186" t="s">
        <v>37</v>
      </c>
      <c r="AF186" t="s">
        <v>37</v>
      </c>
      <c r="AG186" t="s">
        <v>1113</v>
      </c>
      <c r="AH186" t="s">
        <v>1113</v>
      </c>
      <c r="AI186" t="s">
        <v>36</v>
      </c>
      <c r="AJ186" t="s">
        <v>36</v>
      </c>
      <c r="AK186" t="s">
        <v>36</v>
      </c>
      <c r="AL186" t="s">
        <v>36</v>
      </c>
      <c r="AM186" t="s">
        <v>36</v>
      </c>
      <c r="AN186" s="1" t="s">
        <v>1903</v>
      </c>
    </row>
    <row r="187" spans="1:40" ht="48" x14ac:dyDescent="0.2">
      <c r="A187" t="s">
        <v>1561</v>
      </c>
      <c r="B187" t="s">
        <v>1904</v>
      </c>
      <c r="C187" t="s">
        <v>1867</v>
      </c>
      <c r="D187" t="s">
        <v>1868</v>
      </c>
      <c r="E187" t="s">
        <v>408</v>
      </c>
      <c r="F187" t="s">
        <v>1629</v>
      </c>
      <c r="G187" t="s">
        <v>1692</v>
      </c>
      <c r="H187" t="s">
        <v>1611</v>
      </c>
      <c r="I187" t="s">
        <v>1612</v>
      </c>
      <c r="J187" t="s">
        <v>1623</v>
      </c>
      <c r="K187" t="s">
        <v>1563</v>
      </c>
      <c r="L187" t="s">
        <v>36</v>
      </c>
      <c r="M187" t="s">
        <v>37</v>
      </c>
      <c r="N187" t="s">
        <v>36</v>
      </c>
      <c r="O187" t="s">
        <v>36</v>
      </c>
      <c r="P187" t="s">
        <v>37</v>
      </c>
      <c r="Q187" t="s">
        <v>1216</v>
      </c>
      <c r="R187" t="s">
        <v>33</v>
      </c>
      <c r="S187" t="s">
        <v>36</v>
      </c>
      <c r="T187" t="s">
        <v>37</v>
      </c>
      <c r="U187" t="s">
        <v>1242</v>
      </c>
      <c r="V187" t="s">
        <v>36</v>
      </c>
      <c r="W187" t="s">
        <v>1113</v>
      </c>
      <c r="X187" t="s">
        <v>55</v>
      </c>
      <c r="Y187" t="s">
        <v>39</v>
      </c>
      <c r="Z187" t="s">
        <v>38</v>
      </c>
      <c r="AA187" t="s">
        <v>1614</v>
      </c>
      <c r="AB187" t="s">
        <v>1630</v>
      </c>
      <c r="AC187" t="s">
        <v>1113</v>
      </c>
      <c r="AD187">
        <v>46232</v>
      </c>
      <c r="AE187" t="s">
        <v>37</v>
      </c>
      <c r="AF187" t="s">
        <v>37</v>
      </c>
      <c r="AG187" t="s">
        <v>1113</v>
      </c>
      <c r="AH187" t="s">
        <v>1113</v>
      </c>
      <c r="AI187" t="s">
        <v>36</v>
      </c>
      <c r="AJ187" t="s">
        <v>37</v>
      </c>
      <c r="AK187" t="s">
        <v>36</v>
      </c>
      <c r="AL187" t="s">
        <v>36</v>
      </c>
      <c r="AM187" t="s">
        <v>36</v>
      </c>
      <c r="AN187" s="1" t="s">
        <v>1905</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3DA5C-C7F2-E64F-A216-3EACDF840A46}">
  <dimension ref="A1:AA77"/>
  <sheetViews>
    <sheetView zoomScale="132" workbookViewId="0">
      <selection activeCell="M35" sqref="M35"/>
    </sheetView>
  </sheetViews>
  <sheetFormatPr baseColWidth="10" defaultColWidth="11.5" defaultRowHeight="15" x14ac:dyDescent="0.2"/>
  <cols>
    <col min="1" max="1" width="18.1640625" bestFit="1" customWidth="1"/>
    <col min="2" max="2" width="16" bestFit="1" customWidth="1"/>
    <col min="4" max="4" width="18.83203125" bestFit="1" customWidth="1"/>
    <col min="5" max="5" width="16" bestFit="1" customWidth="1"/>
    <col min="7" max="7" width="23.6640625" bestFit="1" customWidth="1"/>
    <col min="8" max="8" width="16" bestFit="1" customWidth="1"/>
    <col min="10" max="10" width="12.1640625" bestFit="1" customWidth="1"/>
    <col min="11" max="11" width="16" bestFit="1" customWidth="1"/>
    <col min="13" max="13" width="12.1640625" bestFit="1" customWidth="1"/>
    <col min="14" max="14" width="16" bestFit="1" customWidth="1"/>
    <col min="16" max="16" width="12.1640625" bestFit="1" customWidth="1"/>
    <col min="17" max="17" width="16" bestFit="1" customWidth="1"/>
    <col min="19" max="19" width="12.1640625" bestFit="1" customWidth="1"/>
    <col min="20" max="20" width="16" bestFit="1" customWidth="1"/>
    <col min="22" max="22" width="12.1640625" bestFit="1" customWidth="1"/>
    <col min="23" max="23" width="16" bestFit="1" customWidth="1"/>
    <col min="25" max="25" width="12.1640625" bestFit="1" customWidth="1"/>
    <col min="26" max="26" width="16" bestFit="1" customWidth="1"/>
  </cols>
  <sheetData>
    <row r="1" spans="1:26" ht="16" thickBot="1" x14ac:dyDescent="0.25"/>
    <row r="2" spans="1:26" ht="25" thickBot="1" x14ac:dyDescent="0.35">
      <c r="A2" s="124" t="s">
        <v>1906</v>
      </c>
      <c r="B2" s="125"/>
      <c r="C2" s="125"/>
      <c r="D2" s="125"/>
      <c r="E2" s="125"/>
      <c r="F2" s="125"/>
      <c r="G2" s="125"/>
      <c r="H2" s="125"/>
      <c r="I2" s="125"/>
      <c r="J2" s="125"/>
      <c r="K2" s="125"/>
      <c r="L2" s="125"/>
      <c r="M2" s="125"/>
      <c r="N2" s="125"/>
      <c r="O2" s="125"/>
      <c r="P2" s="125"/>
      <c r="Q2" s="125"/>
      <c r="R2" s="125"/>
      <c r="S2" s="125"/>
      <c r="T2" s="125"/>
      <c r="U2" s="125"/>
      <c r="V2" s="125"/>
      <c r="W2" s="125"/>
      <c r="X2" s="125"/>
      <c r="Y2" s="125"/>
      <c r="Z2" s="126"/>
    </row>
    <row r="3" spans="1:26" x14ac:dyDescent="0.2">
      <c r="A3" s="5" t="s">
        <v>1907</v>
      </c>
      <c r="D3" s="5" t="s">
        <v>1908</v>
      </c>
      <c r="G3" s="5" t="s">
        <v>1909</v>
      </c>
      <c r="J3" s="5" t="s">
        <v>1910</v>
      </c>
      <c r="M3" s="5" t="s">
        <v>1911</v>
      </c>
      <c r="P3" s="5" t="s">
        <v>1912</v>
      </c>
      <c r="S3" s="5" t="s">
        <v>1913</v>
      </c>
      <c r="V3" s="5" t="s">
        <v>1914</v>
      </c>
    </row>
    <row r="5" spans="1:26" x14ac:dyDescent="0.2">
      <c r="A5" s="34" t="s">
        <v>1915</v>
      </c>
      <c r="B5" t="s">
        <v>1916</v>
      </c>
      <c r="D5" s="34" t="s">
        <v>1915</v>
      </c>
      <c r="E5" t="s">
        <v>1916</v>
      </c>
      <c r="G5" s="34" t="s">
        <v>1915</v>
      </c>
      <c r="H5" t="s">
        <v>1916</v>
      </c>
      <c r="J5" s="34" t="s">
        <v>1915</v>
      </c>
      <c r="K5" t="s">
        <v>1916</v>
      </c>
      <c r="M5" s="34" t="s">
        <v>1915</v>
      </c>
      <c r="N5" t="s">
        <v>1916</v>
      </c>
      <c r="P5" s="34" t="s">
        <v>1915</v>
      </c>
      <c r="Q5" t="s">
        <v>1916</v>
      </c>
      <c r="S5" s="34" t="s">
        <v>1915</v>
      </c>
      <c r="T5" t="s">
        <v>1916</v>
      </c>
      <c r="V5" s="34" t="s">
        <v>1915</v>
      </c>
      <c r="W5" t="s">
        <v>1916</v>
      </c>
    </row>
    <row r="6" spans="1:26" x14ac:dyDescent="0.2">
      <c r="A6" s="35" t="s">
        <v>1687</v>
      </c>
      <c r="B6">
        <v>64</v>
      </c>
      <c r="D6" s="35" t="s">
        <v>1692</v>
      </c>
      <c r="E6">
        <v>59</v>
      </c>
      <c r="G6" s="35" t="s">
        <v>260</v>
      </c>
      <c r="H6">
        <v>52</v>
      </c>
      <c r="J6" s="35" t="s">
        <v>1623</v>
      </c>
      <c r="K6">
        <v>118</v>
      </c>
      <c r="M6" s="35" t="s">
        <v>33</v>
      </c>
      <c r="N6">
        <v>81</v>
      </c>
      <c r="P6" s="35" t="s">
        <v>1696</v>
      </c>
      <c r="Q6">
        <v>24</v>
      </c>
      <c r="S6" s="35" t="s">
        <v>1782</v>
      </c>
      <c r="T6">
        <v>27</v>
      </c>
      <c r="V6" s="35" t="s">
        <v>27</v>
      </c>
      <c r="W6">
        <v>34</v>
      </c>
    </row>
    <row r="7" spans="1:26" x14ac:dyDescent="0.2">
      <c r="A7" s="35" t="s">
        <v>1778</v>
      </c>
      <c r="B7">
        <v>52</v>
      </c>
      <c r="D7" s="35" t="s">
        <v>1610</v>
      </c>
      <c r="E7">
        <v>123</v>
      </c>
      <c r="G7" s="35" t="s">
        <v>1629</v>
      </c>
      <c r="H7">
        <v>34</v>
      </c>
      <c r="J7" s="35" t="s">
        <v>1619</v>
      </c>
      <c r="K7">
        <v>28</v>
      </c>
      <c r="M7" s="35" t="s">
        <v>50</v>
      </c>
      <c r="N7">
        <v>68</v>
      </c>
      <c r="P7" s="35" t="s">
        <v>1693</v>
      </c>
      <c r="Q7">
        <v>8</v>
      </c>
      <c r="S7" s="35" t="s">
        <v>1612</v>
      </c>
      <c r="T7">
        <v>133</v>
      </c>
      <c r="V7" s="35" t="s">
        <v>72</v>
      </c>
      <c r="W7">
        <v>45</v>
      </c>
    </row>
    <row r="8" spans="1:26" x14ac:dyDescent="0.2">
      <c r="A8" s="35" t="s">
        <v>1608</v>
      </c>
      <c r="B8">
        <v>51</v>
      </c>
      <c r="D8" s="35" t="s">
        <v>1682</v>
      </c>
      <c r="E8">
        <v>4</v>
      </c>
      <c r="G8" s="35" t="s">
        <v>1639</v>
      </c>
      <c r="H8">
        <v>25</v>
      </c>
      <c r="J8" s="35" t="s">
        <v>1613</v>
      </c>
      <c r="K8">
        <v>17</v>
      </c>
      <c r="M8" s="35" t="s">
        <v>103</v>
      </c>
      <c r="N8">
        <v>37</v>
      </c>
      <c r="P8" s="35" t="s">
        <v>1611</v>
      </c>
      <c r="Q8">
        <v>154</v>
      </c>
      <c r="S8" s="35" t="s">
        <v>1744</v>
      </c>
      <c r="T8">
        <v>26</v>
      </c>
      <c r="V8" s="35" t="s">
        <v>1113</v>
      </c>
      <c r="W8">
        <v>24</v>
      </c>
    </row>
    <row r="9" spans="1:26" x14ac:dyDescent="0.2">
      <c r="A9" s="35" t="s">
        <v>1867</v>
      </c>
      <c r="B9">
        <v>19</v>
      </c>
      <c r="D9" s="35" t="s">
        <v>1917</v>
      </c>
      <c r="E9">
        <v>186</v>
      </c>
      <c r="G9" s="35" t="s">
        <v>1652</v>
      </c>
      <c r="H9">
        <v>23</v>
      </c>
      <c r="J9" s="35" t="s">
        <v>1802</v>
      </c>
      <c r="K9">
        <v>8</v>
      </c>
      <c r="M9" s="35" t="s">
        <v>1917</v>
      </c>
      <c r="N9">
        <v>186</v>
      </c>
      <c r="P9" s="35" t="s">
        <v>1917</v>
      </c>
      <c r="Q9">
        <v>186</v>
      </c>
      <c r="S9" s="35" t="s">
        <v>1917</v>
      </c>
      <c r="T9">
        <v>186</v>
      </c>
      <c r="V9" s="35" t="s">
        <v>186</v>
      </c>
      <c r="W9">
        <v>2</v>
      </c>
    </row>
    <row r="10" spans="1:26" x14ac:dyDescent="0.2">
      <c r="A10" s="35" t="s">
        <v>1917</v>
      </c>
      <c r="B10">
        <v>186</v>
      </c>
      <c r="G10" s="35" t="s">
        <v>1621</v>
      </c>
      <c r="H10">
        <v>21</v>
      </c>
      <c r="J10" s="35" t="s">
        <v>1666</v>
      </c>
      <c r="K10">
        <v>7</v>
      </c>
      <c r="V10" s="35" t="s">
        <v>82</v>
      </c>
      <c r="W10">
        <v>61</v>
      </c>
    </row>
    <row r="11" spans="1:26" x14ac:dyDescent="0.2">
      <c r="G11" s="35" t="s">
        <v>1626</v>
      </c>
      <c r="H11">
        <v>12</v>
      </c>
      <c r="J11" s="35" t="s">
        <v>1627</v>
      </c>
      <c r="K11">
        <v>4</v>
      </c>
      <c r="V11" s="35" t="s">
        <v>40</v>
      </c>
      <c r="W11">
        <v>20</v>
      </c>
    </row>
    <row r="12" spans="1:26" x14ac:dyDescent="0.2">
      <c r="G12" s="35" t="s">
        <v>1670</v>
      </c>
      <c r="H12">
        <v>10</v>
      </c>
      <c r="J12" s="35" t="s">
        <v>1783</v>
      </c>
      <c r="K12">
        <v>4</v>
      </c>
      <c r="V12" s="35" t="s">
        <v>1917</v>
      </c>
      <c r="W12">
        <v>186</v>
      </c>
    </row>
    <row r="13" spans="1:26" x14ac:dyDescent="0.2">
      <c r="G13" s="35" t="s">
        <v>1676</v>
      </c>
      <c r="H13">
        <v>7</v>
      </c>
      <c r="J13" s="35" t="s">
        <v>1917</v>
      </c>
      <c r="K13">
        <v>186</v>
      </c>
    </row>
    <row r="14" spans="1:26" x14ac:dyDescent="0.2">
      <c r="G14" s="35" t="s">
        <v>1634</v>
      </c>
      <c r="H14">
        <v>2</v>
      </c>
    </row>
    <row r="15" spans="1:26" x14ac:dyDescent="0.2">
      <c r="G15" s="35" t="s">
        <v>1917</v>
      </c>
      <c r="H15">
        <v>186</v>
      </c>
    </row>
    <row r="16" spans="1:26" ht="16" thickBot="1" x14ac:dyDescent="0.25"/>
    <row r="17" spans="1:26" ht="25" thickBot="1" x14ac:dyDescent="0.35">
      <c r="A17" s="124" t="s">
        <v>1918</v>
      </c>
      <c r="B17" s="125"/>
      <c r="C17" s="125"/>
      <c r="D17" s="125"/>
      <c r="E17" s="125"/>
      <c r="F17" s="125"/>
      <c r="G17" s="125"/>
      <c r="H17" s="125"/>
      <c r="I17" s="125"/>
      <c r="J17" s="125"/>
      <c r="K17" s="125"/>
      <c r="L17" s="125"/>
      <c r="M17" s="125"/>
      <c r="N17" s="125"/>
      <c r="O17" s="125"/>
      <c r="P17" s="125"/>
      <c r="Q17" s="125"/>
      <c r="R17" s="125"/>
      <c r="S17" s="125"/>
      <c r="T17" s="125"/>
      <c r="U17" s="125"/>
      <c r="V17" s="125"/>
      <c r="W17" s="125"/>
      <c r="X17" s="125"/>
      <c r="Y17" s="125"/>
      <c r="Z17" s="126"/>
    </row>
    <row r="19" spans="1:26" x14ac:dyDescent="0.2">
      <c r="A19" s="5" t="s">
        <v>1919</v>
      </c>
      <c r="D19" s="5" t="s">
        <v>1920</v>
      </c>
      <c r="G19" s="5" t="s">
        <v>1921</v>
      </c>
      <c r="J19" s="5" t="s">
        <v>1922</v>
      </c>
      <c r="M19" s="5" t="s">
        <v>1923</v>
      </c>
      <c r="P19" s="5" t="s">
        <v>1924</v>
      </c>
      <c r="S19" s="5" t="s">
        <v>1925</v>
      </c>
      <c r="V19" s="5" t="s">
        <v>1926</v>
      </c>
      <c r="Y19" s="5" t="s">
        <v>1927</v>
      </c>
    </row>
    <row r="21" spans="1:26" x14ac:dyDescent="0.2">
      <c r="A21" s="34" t="s">
        <v>1915</v>
      </c>
      <c r="B21" t="s">
        <v>1916</v>
      </c>
      <c r="D21" s="34" t="s">
        <v>1915</v>
      </c>
      <c r="E21" t="s">
        <v>1916</v>
      </c>
      <c r="G21" s="34" t="s">
        <v>1915</v>
      </c>
      <c r="H21" t="s">
        <v>1916</v>
      </c>
      <c r="J21" s="34" t="s">
        <v>1915</v>
      </c>
      <c r="K21" t="s">
        <v>1916</v>
      </c>
      <c r="M21" s="34" t="s">
        <v>1915</v>
      </c>
      <c r="N21" t="s">
        <v>1916</v>
      </c>
      <c r="P21" s="34" t="s">
        <v>1915</v>
      </c>
      <c r="Q21" t="s">
        <v>1916</v>
      </c>
      <c r="S21" s="34" t="s">
        <v>1915</v>
      </c>
      <c r="T21" t="s">
        <v>1916</v>
      </c>
      <c r="V21" s="34" t="s">
        <v>1915</v>
      </c>
      <c r="W21" t="s">
        <v>1916</v>
      </c>
      <c r="Y21" s="34" t="s">
        <v>1915</v>
      </c>
      <c r="Z21" t="s">
        <v>1916</v>
      </c>
    </row>
    <row r="22" spans="1:26" x14ac:dyDescent="0.2">
      <c r="A22" s="35" t="s">
        <v>36</v>
      </c>
      <c r="B22">
        <v>183</v>
      </c>
      <c r="D22" s="35" t="s">
        <v>36</v>
      </c>
      <c r="E22">
        <v>110</v>
      </c>
      <c r="G22" s="35" t="s">
        <v>36</v>
      </c>
      <c r="H22">
        <v>104</v>
      </c>
      <c r="J22" s="35" t="s">
        <v>36</v>
      </c>
      <c r="K22">
        <v>129</v>
      </c>
      <c r="M22" s="35" t="s">
        <v>36</v>
      </c>
      <c r="N22">
        <v>76</v>
      </c>
      <c r="P22" s="35" t="s">
        <v>1636</v>
      </c>
      <c r="Q22">
        <v>5</v>
      </c>
      <c r="S22" s="35" t="s">
        <v>36</v>
      </c>
      <c r="T22">
        <v>1</v>
      </c>
      <c r="V22" s="35" t="s">
        <v>36</v>
      </c>
      <c r="W22">
        <v>165</v>
      </c>
      <c r="Y22" s="35" t="s">
        <v>36</v>
      </c>
      <c r="Z22">
        <v>144</v>
      </c>
    </row>
    <row r="23" spans="1:26" x14ac:dyDescent="0.2">
      <c r="A23" s="35" t="s">
        <v>37</v>
      </c>
      <c r="B23">
        <v>3</v>
      </c>
      <c r="D23" s="35" t="s">
        <v>37</v>
      </c>
      <c r="E23">
        <v>76</v>
      </c>
      <c r="G23" s="35" t="s">
        <v>37</v>
      </c>
      <c r="H23">
        <v>82</v>
      </c>
      <c r="J23" s="35" t="s">
        <v>37</v>
      </c>
      <c r="K23">
        <v>57</v>
      </c>
      <c r="M23" s="35" t="s">
        <v>37</v>
      </c>
      <c r="N23">
        <v>110</v>
      </c>
      <c r="P23" s="35" t="s">
        <v>1216</v>
      </c>
      <c r="Q23">
        <v>89</v>
      </c>
      <c r="S23" s="35" t="s">
        <v>37</v>
      </c>
      <c r="T23">
        <v>185</v>
      </c>
      <c r="V23" s="35" t="s">
        <v>37</v>
      </c>
      <c r="W23">
        <v>21</v>
      </c>
      <c r="Y23" s="35" t="s">
        <v>40</v>
      </c>
      <c r="Z23">
        <v>9</v>
      </c>
    </row>
    <row r="24" spans="1:26" x14ac:dyDescent="0.2">
      <c r="A24" s="35" t="s">
        <v>1917</v>
      </c>
      <c r="B24">
        <v>186</v>
      </c>
      <c r="D24" s="35" t="s">
        <v>1917</v>
      </c>
      <c r="E24">
        <v>186</v>
      </c>
      <c r="G24" s="35" t="s">
        <v>1917</v>
      </c>
      <c r="H24">
        <v>186</v>
      </c>
      <c r="J24" s="35" t="s">
        <v>1917</v>
      </c>
      <c r="K24">
        <v>186</v>
      </c>
      <c r="M24" s="35" t="s">
        <v>1917</v>
      </c>
      <c r="N24">
        <v>186</v>
      </c>
      <c r="P24" s="35" t="s">
        <v>1617</v>
      </c>
      <c r="Q24">
        <v>2</v>
      </c>
      <c r="S24" s="35" t="s">
        <v>1917</v>
      </c>
      <c r="T24">
        <v>186</v>
      </c>
      <c r="V24" s="35" t="s">
        <v>1917</v>
      </c>
      <c r="W24">
        <v>186</v>
      </c>
      <c r="Y24" s="35" t="s">
        <v>37</v>
      </c>
      <c r="Z24">
        <v>33</v>
      </c>
    </row>
    <row r="25" spans="1:26" x14ac:dyDescent="0.2">
      <c r="P25" s="35" t="s">
        <v>907</v>
      </c>
      <c r="Q25">
        <v>90</v>
      </c>
      <c r="Y25" s="35" t="s">
        <v>1917</v>
      </c>
      <c r="Z25">
        <v>186</v>
      </c>
    </row>
    <row r="26" spans="1:26" x14ac:dyDescent="0.2">
      <c r="P26" s="35" t="s">
        <v>1917</v>
      </c>
      <c r="Q26">
        <v>186</v>
      </c>
    </row>
    <row r="27" spans="1:26" ht="16" thickBot="1" x14ac:dyDescent="0.25"/>
    <row r="28" spans="1:26" ht="25" thickBot="1" x14ac:dyDescent="0.35">
      <c r="A28" s="124" t="s">
        <v>1928</v>
      </c>
      <c r="B28" s="125"/>
      <c r="C28" s="125"/>
      <c r="D28" s="125"/>
      <c r="E28" s="125"/>
      <c r="F28" s="125"/>
      <c r="G28" s="125"/>
      <c r="H28" s="125"/>
      <c r="I28" s="125"/>
      <c r="J28" s="125"/>
      <c r="K28" s="125"/>
      <c r="L28" s="125"/>
      <c r="M28" s="125"/>
      <c r="N28" s="125"/>
      <c r="O28" s="125"/>
      <c r="P28" s="125"/>
      <c r="Q28" s="125"/>
      <c r="R28" s="125"/>
      <c r="S28" s="125"/>
      <c r="T28" s="125"/>
      <c r="U28" s="125"/>
      <c r="V28" s="125"/>
      <c r="W28" s="125"/>
      <c r="X28" s="125"/>
      <c r="Y28" s="125"/>
      <c r="Z28" s="126"/>
    </row>
    <row r="30" spans="1:26" s="5" customFormat="1" x14ac:dyDescent="0.2">
      <c r="A30" s="5" t="s">
        <v>1929</v>
      </c>
      <c r="D30" s="5" t="s">
        <v>1930</v>
      </c>
      <c r="G30" s="5" t="s">
        <v>1931</v>
      </c>
      <c r="J30" s="5" t="s">
        <v>1932</v>
      </c>
      <c r="M30" s="5" t="s">
        <v>1933</v>
      </c>
      <c r="P30" s="5" t="s">
        <v>1934</v>
      </c>
      <c r="S30" s="5" t="s">
        <v>1935</v>
      </c>
    </row>
    <row r="32" spans="1:26" x14ac:dyDescent="0.2">
      <c r="A32" s="34" t="s">
        <v>1915</v>
      </c>
      <c r="B32" t="s">
        <v>1916</v>
      </c>
      <c r="D32" s="34" t="s">
        <v>1915</v>
      </c>
      <c r="E32" t="s">
        <v>1916</v>
      </c>
      <c r="G32" s="34" t="s">
        <v>1915</v>
      </c>
      <c r="H32" t="s">
        <v>1916</v>
      </c>
      <c r="J32" s="34" t="s">
        <v>1915</v>
      </c>
      <c r="K32" t="s">
        <v>1916</v>
      </c>
      <c r="M32" s="34" t="s">
        <v>1915</v>
      </c>
      <c r="N32" t="s">
        <v>1916</v>
      </c>
      <c r="P32" s="34" t="s">
        <v>1915</v>
      </c>
      <c r="Q32" t="s">
        <v>1916</v>
      </c>
      <c r="S32" s="34" t="s">
        <v>1915</v>
      </c>
      <c r="T32" t="s">
        <v>1916</v>
      </c>
    </row>
    <row r="33" spans="1:26" x14ac:dyDescent="0.2">
      <c r="A33" s="35" t="s">
        <v>55</v>
      </c>
      <c r="B33">
        <v>126</v>
      </c>
      <c r="D33" s="35" t="s">
        <v>39</v>
      </c>
      <c r="E33">
        <v>151</v>
      </c>
      <c r="G33" s="35" t="s">
        <v>36</v>
      </c>
      <c r="H33">
        <v>35</v>
      </c>
      <c r="J33" s="35" t="s">
        <v>36</v>
      </c>
      <c r="K33">
        <v>28</v>
      </c>
      <c r="M33" s="35" t="s">
        <v>1614</v>
      </c>
      <c r="N33">
        <v>161</v>
      </c>
      <c r="P33" s="35" t="s">
        <v>1630</v>
      </c>
      <c r="Q33">
        <v>32</v>
      </c>
      <c r="S33" s="35" t="s">
        <v>249</v>
      </c>
      <c r="T33">
        <v>46</v>
      </c>
    </row>
    <row r="34" spans="1:26" x14ac:dyDescent="0.2">
      <c r="A34" s="35" t="s">
        <v>928</v>
      </c>
      <c r="B34">
        <v>13</v>
      </c>
      <c r="D34" s="35" t="s">
        <v>397</v>
      </c>
      <c r="E34">
        <v>12</v>
      </c>
      <c r="G34" s="35" t="s">
        <v>37</v>
      </c>
      <c r="H34">
        <v>151</v>
      </c>
      <c r="J34" s="35" t="s">
        <v>37</v>
      </c>
      <c r="K34">
        <v>158</v>
      </c>
      <c r="M34" s="35" t="s">
        <v>1637</v>
      </c>
      <c r="N34">
        <v>11</v>
      </c>
      <c r="P34" s="35" t="s">
        <v>1678</v>
      </c>
      <c r="Q34">
        <v>10</v>
      </c>
      <c r="S34" s="35" t="s">
        <v>373</v>
      </c>
      <c r="T34">
        <v>10</v>
      </c>
    </row>
    <row r="35" spans="1:26" x14ac:dyDescent="0.2">
      <c r="A35" s="35" t="s">
        <v>67</v>
      </c>
      <c r="B35">
        <v>9</v>
      </c>
      <c r="D35" s="35" t="s">
        <v>126</v>
      </c>
      <c r="E35">
        <v>11</v>
      </c>
      <c r="G35" s="35" t="s">
        <v>1917</v>
      </c>
      <c r="H35">
        <v>186</v>
      </c>
      <c r="J35" s="35" t="s">
        <v>1917</v>
      </c>
      <c r="K35">
        <v>186</v>
      </c>
      <c r="M35" s="35" t="s">
        <v>1668</v>
      </c>
      <c r="N35">
        <v>14</v>
      </c>
      <c r="P35" s="35" t="s">
        <v>38</v>
      </c>
      <c r="Q35">
        <v>96</v>
      </c>
      <c r="S35" s="35" t="s">
        <v>38</v>
      </c>
      <c r="T35">
        <v>128</v>
      </c>
    </row>
    <row r="36" spans="1:26" x14ac:dyDescent="0.2">
      <c r="A36" s="35" t="s">
        <v>1355</v>
      </c>
      <c r="B36">
        <v>5</v>
      </c>
      <c r="D36" s="35" t="s">
        <v>54</v>
      </c>
      <c r="E36">
        <v>10</v>
      </c>
      <c r="M36" s="35" t="s">
        <v>1917</v>
      </c>
      <c r="N36">
        <v>186</v>
      </c>
      <c r="P36" s="35" t="s">
        <v>53</v>
      </c>
      <c r="Q36">
        <v>48</v>
      </c>
      <c r="S36" s="35" t="s">
        <v>53</v>
      </c>
      <c r="T36">
        <v>2</v>
      </c>
    </row>
    <row r="37" spans="1:26" x14ac:dyDescent="0.2">
      <c r="A37" s="35" t="s">
        <v>79</v>
      </c>
      <c r="B37">
        <v>24</v>
      </c>
      <c r="D37" s="35" t="s">
        <v>328</v>
      </c>
      <c r="E37">
        <v>2</v>
      </c>
      <c r="P37" s="35" t="s">
        <v>1917</v>
      </c>
      <c r="Q37">
        <v>186</v>
      </c>
      <c r="S37" s="35" t="s">
        <v>1917</v>
      </c>
      <c r="T37">
        <v>186</v>
      </c>
      <c r="Y37" s="35"/>
    </row>
    <row r="38" spans="1:26" x14ac:dyDescent="0.2">
      <c r="A38" s="35" t="s">
        <v>1441</v>
      </c>
      <c r="B38">
        <v>1</v>
      </c>
      <c r="D38" s="35" t="s">
        <v>1917</v>
      </c>
      <c r="E38">
        <v>186</v>
      </c>
      <c r="Y38" s="35"/>
    </row>
    <row r="39" spans="1:26" x14ac:dyDescent="0.2">
      <c r="A39" s="35" t="s">
        <v>40</v>
      </c>
      <c r="B39">
        <v>8</v>
      </c>
      <c r="Y39" s="35"/>
    </row>
    <row r="40" spans="1:26" x14ac:dyDescent="0.2">
      <c r="A40" s="35" t="s">
        <v>1917</v>
      </c>
      <c r="B40">
        <v>186</v>
      </c>
      <c r="Y40" s="35"/>
    </row>
    <row r="41" spans="1:26" ht="16" thickBot="1" x14ac:dyDescent="0.25">
      <c r="P41" s="35"/>
      <c r="Y41" s="35"/>
    </row>
    <row r="42" spans="1:26" ht="25" thickBot="1" x14ac:dyDescent="0.35">
      <c r="A42" s="124" t="s">
        <v>1936</v>
      </c>
      <c r="B42" s="125"/>
      <c r="C42" s="125"/>
      <c r="D42" s="125"/>
      <c r="E42" s="125"/>
      <c r="F42" s="125"/>
      <c r="G42" s="125"/>
      <c r="H42" s="125"/>
      <c r="I42" s="125"/>
      <c r="J42" s="125"/>
      <c r="K42" s="125"/>
      <c r="L42" s="125"/>
      <c r="M42" s="125"/>
      <c r="N42" s="125"/>
      <c r="O42" s="125"/>
      <c r="P42" s="125"/>
      <c r="Q42" s="125"/>
      <c r="R42" s="125"/>
      <c r="S42" s="125"/>
      <c r="T42" s="125"/>
      <c r="U42" s="125"/>
      <c r="V42" s="125"/>
      <c r="W42" s="125"/>
      <c r="X42" s="125"/>
      <c r="Y42" s="125"/>
      <c r="Z42" s="126"/>
    </row>
    <row r="44" spans="1:26" s="5" customFormat="1" x14ac:dyDescent="0.2">
      <c r="A44" s="5" t="s">
        <v>1937</v>
      </c>
      <c r="D44" s="5" t="s">
        <v>1938</v>
      </c>
      <c r="G44" s="5" t="s">
        <v>1939</v>
      </c>
      <c r="J44" s="5" t="s">
        <v>1940</v>
      </c>
      <c r="M44" s="5" t="s">
        <v>1941</v>
      </c>
      <c r="P44" s="5" t="s">
        <v>1942</v>
      </c>
      <c r="S44" s="5" t="s">
        <v>1943</v>
      </c>
    </row>
    <row r="46" spans="1:26" x14ac:dyDescent="0.2">
      <c r="A46" s="34" t="s">
        <v>1915</v>
      </c>
      <c r="B46" t="s">
        <v>1916</v>
      </c>
      <c r="D46" s="34" t="s">
        <v>1915</v>
      </c>
      <c r="E46" t="s">
        <v>1916</v>
      </c>
      <c r="G46" s="34" t="s">
        <v>1915</v>
      </c>
      <c r="H46" t="s">
        <v>1916</v>
      </c>
      <c r="J46" s="34" t="s">
        <v>1915</v>
      </c>
      <c r="K46" t="s">
        <v>1916</v>
      </c>
      <c r="M46" s="34" t="s">
        <v>1915</v>
      </c>
      <c r="N46" t="s">
        <v>1916</v>
      </c>
      <c r="P46" s="34" t="s">
        <v>1915</v>
      </c>
      <c r="Q46" t="s">
        <v>1916</v>
      </c>
      <c r="S46" s="34" t="s">
        <v>1915</v>
      </c>
      <c r="T46" t="s">
        <v>1916</v>
      </c>
    </row>
    <row r="47" spans="1:26" x14ac:dyDescent="0.2">
      <c r="A47" s="35" t="s">
        <v>36</v>
      </c>
      <c r="B47">
        <v>2</v>
      </c>
      <c r="D47" s="35" t="s">
        <v>36</v>
      </c>
      <c r="E47">
        <v>52</v>
      </c>
      <c r="G47" s="35" t="s">
        <v>36</v>
      </c>
      <c r="H47">
        <v>144</v>
      </c>
      <c r="J47" s="35" t="s">
        <v>36</v>
      </c>
      <c r="K47">
        <v>63</v>
      </c>
      <c r="M47" s="35" t="s">
        <v>36</v>
      </c>
      <c r="N47">
        <v>91</v>
      </c>
      <c r="P47" s="35" t="s">
        <v>36</v>
      </c>
      <c r="Q47">
        <v>118</v>
      </c>
      <c r="S47" s="35" t="s">
        <v>36</v>
      </c>
      <c r="T47">
        <v>154</v>
      </c>
    </row>
    <row r="48" spans="1:26" x14ac:dyDescent="0.2">
      <c r="A48" s="35" t="s">
        <v>1113</v>
      </c>
      <c r="B48">
        <v>89</v>
      </c>
      <c r="D48" s="35" t="s">
        <v>1113</v>
      </c>
      <c r="E48">
        <v>89</v>
      </c>
      <c r="G48" s="35" t="s">
        <v>37</v>
      </c>
      <c r="H48">
        <v>42</v>
      </c>
      <c r="J48" s="35" t="s">
        <v>37</v>
      </c>
      <c r="K48">
        <v>123</v>
      </c>
      <c r="M48" s="35" t="s">
        <v>37</v>
      </c>
      <c r="N48">
        <v>95</v>
      </c>
      <c r="P48" s="35" t="s">
        <v>37</v>
      </c>
      <c r="Q48">
        <v>68</v>
      </c>
      <c r="S48" s="35" t="s">
        <v>37</v>
      </c>
      <c r="T48">
        <v>32</v>
      </c>
    </row>
    <row r="49" spans="1:27" x14ac:dyDescent="0.2">
      <c r="A49" s="35" t="s">
        <v>37</v>
      </c>
      <c r="B49">
        <v>95</v>
      </c>
      <c r="D49" s="35" t="s">
        <v>37</v>
      </c>
      <c r="E49">
        <v>45</v>
      </c>
      <c r="G49" s="35" t="s">
        <v>1917</v>
      </c>
      <c r="H49">
        <v>186</v>
      </c>
      <c r="J49" s="35" t="s">
        <v>1917</v>
      </c>
      <c r="K49">
        <v>186</v>
      </c>
      <c r="M49" s="35" t="s">
        <v>1917</v>
      </c>
      <c r="N49">
        <v>186</v>
      </c>
      <c r="P49" s="35" t="s">
        <v>1917</v>
      </c>
      <c r="Q49">
        <v>186</v>
      </c>
      <c r="S49" s="35" t="s">
        <v>1917</v>
      </c>
      <c r="T49">
        <v>186</v>
      </c>
    </row>
    <row r="50" spans="1:27" x14ac:dyDescent="0.2">
      <c r="A50" s="35" t="s">
        <v>1917</v>
      </c>
      <c r="B50">
        <v>186</v>
      </c>
      <c r="D50" s="35" t="s">
        <v>1917</v>
      </c>
      <c r="E50">
        <v>186</v>
      </c>
    </row>
    <row r="53" spans="1:27" x14ac:dyDescent="0.2">
      <c r="A53" s="5" t="s">
        <v>1944</v>
      </c>
      <c r="G53" s="5" t="s">
        <v>1945</v>
      </c>
      <c r="M53" s="5" t="s">
        <v>1946</v>
      </c>
      <c r="N53" s="5"/>
      <c r="O53" s="5"/>
      <c r="P53" s="5"/>
      <c r="Q53" s="5"/>
      <c r="R53" s="5"/>
      <c r="S53" s="5" t="s">
        <v>1947</v>
      </c>
      <c r="T53" s="5"/>
      <c r="U53" s="5"/>
      <c r="V53" s="5"/>
    </row>
    <row r="55" spans="1:27" x14ac:dyDescent="0.2">
      <c r="A55" s="34" t="s">
        <v>1948</v>
      </c>
      <c r="B55" s="34" t="s">
        <v>1949</v>
      </c>
      <c r="G55" s="34" t="s">
        <v>1948</v>
      </c>
      <c r="H55" s="34" t="s">
        <v>1949</v>
      </c>
      <c r="M55" s="34" t="s">
        <v>1948</v>
      </c>
      <c r="N55" s="34" t="s">
        <v>1949</v>
      </c>
      <c r="S55" s="34" t="s">
        <v>1948</v>
      </c>
      <c r="T55" s="34" t="s">
        <v>1949</v>
      </c>
    </row>
    <row r="56" spans="1:27" x14ac:dyDescent="0.2">
      <c r="A56" s="34" t="s">
        <v>1915</v>
      </c>
      <c r="B56" t="s">
        <v>1692</v>
      </c>
      <c r="C56" t="s">
        <v>1610</v>
      </c>
      <c r="D56" t="s">
        <v>1682</v>
      </c>
      <c r="E56" t="s">
        <v>1917</v>
      </c>
      <c r="G56" s="34" t="s">
        <v>1915</v>
      </c>
      <c r="H56" t="s">
        <v>33</v>
      </c>
      <c r="I56" t="s">
        <v>50</v>
      </c>
      <c r="J56" t="s">
        <v>103</v>
      </c>
      <c r="K56" t="s">
        <v>1917</v>
      </c>
      <c r="M56" s="34" t="s">
        <v>1915</v>
      </c>
      <c r="N56" t="s">
        <v>33</v>
      </c>
      <c r="O56" t="s">
        <v>50</v>
      </c>
      <c r="P56" t="s">
        <v>103</v>
      </c>
      <c r="Q56" t="s">
        <v>1917</v>
      </c>
      <c r="S56" s="34" t="s">
        <v>1915</v>
      </c>
      <c r="T56" t="s">
        <v>1783</v>
      </c>
      <c r="U56" t="s">
        <v>1613</v>
      </c>
      <c r="V56" t="s">
        <v>1619</v>
      </c>
      <c r="W56" t="s">
        <v>1666</v>
      </c>
      <c r="X56" t="s">
        <v>1627</v>
      </c>
      <c r="Y56" t="s">
        <v>1623</v>
      </c>
      <c r="Z56" t="s">
        <v>1802</v>
      </c>
      <c r="AA56" t="s">
        <v>1917</v>
      </c>
    </row>
    <row r="57" spans="1:27" x14ac:dyDescent="0.2">
      <c r="A57" s="35" t="s">
        <v>1608</v>
      </c>
      <c r="C57">
        <v>50</v>
      </c>
      <c r="D57">
        <v>1</v>
      </c>
      <c r="E57">
        <v>51</v>
      </c>
      <c r="G57" s="35" t="s">
        <v>1608</v>
      </c>
      <c r="H57">
        <v>29</v>
      </c>
      <c r="I57">
        <v>12</v>
      </c>
      <c r="J57">
        <v>10</v>
      </c>
      <c r="K57">
        <v>51</v>
      </c>
      <c r="M57" s="35" t="s">
        <v>1634</v>
      </c>
      <c r="O57">
        <v>1</v>
      </c>
      <c r="P57">
        <v>1</v>
      </c>
      <c r="Q57">
        <v>2</v>
      </c>
      <c r="S57" s="35" t="s">
        <v>1608</v>
      </c>
      <c r="U57">
        <v>10</v>
      </c>
      <c r="V57">
        <v>1</v>
      </c>
      <c r="W57">
        <v>1</v>
      </c>
      <c r="X57">
        <v>1</v>
      </c>
      <c r="Y57">
        <v>38</v>
      </c>
      <c r="AA57">
        <v>51</v>
      </c>
    </row>
    <row r="58" spans="1:27" x14ac:dyDescent="0.2">
      <c r="A58" s="35" t="s">
        <v>1867</v>
      </c>
      <c r="B58">
        <v>19</v>
      </c>
      <c r="E58">
        <v>19</v>
      </c>
      <c r="G58" s="35" t="s">
        <v>1867</v>
      </c>
      <c r="H58">
        <v>7</v>
      </c>
      <c r="I58">
        <v>10</v>
      </c>
      <c r="J58">
        <v>2</v>
      </c>
      <c r="K58">
        <v>19</v>
      </c>
      <c r="M58" s="35" t="s">
        <v>1629</v>
      </c>
      <c r="N58">
        <v>18</v>
      </c>
      <c r="O58">
        <v>3</v>
      </c>
      <c r="P58">
        <v>13</v>
      </c>
      <c r="Q58">
        <v>34</v>
      </c>
      <c r="S58" s="35" t="s">
        <v>1867</v>
      </c>
      <c r="T58">
        <v>1</v>
      </c>
      <c r="V58">
        <v>1</v>
      </c>
      <c r="W58">
        <v>3</v>
      </c>
      <c r="Y58">
        <v>13</v>
      </c>
      <c r="Z58">
        <v>1</v>
      </c>
      <c r="AA58">
        <v>19</v>
      </c>
    </row>
    <row r="59" spans="1:27" x14ac:dyDescent="0.2">
      <c r="A59" s="35" t="s">
        <v>1778</v>
      </c>
      <c r="B59">
        <v>34</v>
      </c>
      <c r="C59">
        <v>18</v>
      </c>
      <c r="E59">
        <v>52</v>
      </c>
      <c r="G59" s="35" t="s">
        <v>1778</v>
      </c>
      <c r="H59">
        <v>15</v>
      </c>
      <c r="I59">
        <v>25</v>
      </c>
      <c r="J59">
        <v>12</v>
      </c>
      <c r="K59">
        <v>52</v>
      </c>
      <c r="M59" s="35" t="s">
        <v>260</v>
      </c>
      <c r="N59">
        <v>15</v>
      </c>
      <c r="O59">
        <v>25</v>
      </c>
      <c r="P59">
        <v>12</v>
      </c>
      <c r="Q59">
        <v>52</v>
      </c>
      <c r="S59" s="35" t="s">
        <v>1778</v>
      </c>
      <c r="T59">
        <v>3</v>
      </c>
      <c r="U59">
        <v>7</v>
      </c>
      <c r="V59">
        <v>15</v>
      </c>
      <c r="W59">
        <v>2</v>
      </c>
      <c r="X59">
        <v>3</v>
      </c>
      <c r="Y59">
        <v>15</v>
      </c>
      <c r="Z59">
        <v>7</v>
      </c>
      <c r="AA59">
        <v>52</v>
      </c>
    </row>
    <row r="60" spans="1:27" x14ac:dyDescent="0.2">
      <c r="A60" s="35" t="s">
        <v>1687</v>
      </c>
      <c r="B60">
        <v>6</v>
      </c>
      <c r="C60">
        <v>55</v>
      </c>
      <c r="D60">
        <v>3</v>
      </c>
      <c r="E60">
        <v>64</v>
      </c>
      <c r="G60" s="35" t="s">
        <v>1687</v>
      </c>
      <c r="H60">
        <v>30</v>
      </c>
      <c r="I60">
        <v>21</v>
      </c>
      <c r="J60">
        <v>13</v>
      </c>
      <c r="K60">
        <v>64</v>
      </c>
      <c r="M60" s="35" t="s">
        <v>1670</v>
      </c>
      <c r="N60">
        <v>2</v>
      </c>
      <c r="O60">
        <v>3</v>
      </c>
      <c r="P60">
        <v>5</v>
      </c>
      <c r="Q60">
        <v>10</v>
      </c>
      <c r="S60" s="35" t="s">
        <v>1687</v>
      </c>
      <c r="V60">
        <v>11</v>
      </c>
      <c r="W60">
        <v>1</v>
      </c>
      <c r="Y60">
        <v>52</v>
      </c>
      <c r="AA60">
        <v>64</v>
      </c>
    </row>
    <row r="61" spans="1:27" x14ac:dyDescent="0.2">
      <c r="A61" s="35" t="s">
        <v>1917</v>
      </c>
      <c r="B61">
        <v>59</v>
      </c>
      <c r="C61">
        <v>123</v>
      </c>
      <c r="D61">
        <v>4</v>
      </c>
      <c r="E61">
        <v>186</v>
      </c>
      <c r="G61" s="35" t="s">
        <v>1917</v>
      </c>
      <c r="H61">
        <v>81</v>
      </c>
      <c r="I61">
        <v>68</v>
      </c>
      <c r="J61">
        <v>37</v>
      </c>
      <c r="K61">
        <v>186</v>
      </c>
      <c r="M61" s="35" t="s">
        <v>1676</v>
      </c>
      <c r="N61">
        <v>3</v>
      </c>
      <c r="O61">
        <v>4</v>
      </c>
      <c r="Q61">
        <v>7</v>
      </c>
      <c r="S61" s="35" t="s">
        <v>1917</v>
      </c>
      <c r="T61">
        <v>4</v>
      </c>
      <c r="U61">
        <v>17</v>
      </c>
      <c r="V61">
        <v>28</v>
      </c>
      <c r="W61">
        <v>7</v>
      </c>
      <c r="X61">
        <v>4</v>
      </c>
      <c r="Y61">
        <v>118</v>
      </c>
      <c r="Z61">
        <v>8</v>
      </c>
      <c r="AA61">
        <v>186</v>
      </c>
    </row>
    <row r="62" spans="1:27" x14ac:dyDescent="0.2">
      <c r="M62" s="35" t="s">
        <v>1621</v>
      </c>
      <c r="N62">
        <v>15</v>
      </c>
      <c r="O62">
        <v>5</v>
      </c>
      <c r="P62">
        <v>1</v>
      </c>
      <c r="Q62">
        <v>21</v>
      </c>
    </row>
    <row r="63" spans="1:27" x14ac:dyDescent="0.2">
      <c r="M63" s="35" t="s">
        <v>1626</v>
      </c>
      <c r="N63">
        <v>5</v>
      </c>
      <c r="O63">
        <v>7</v>
      </c>
      <c r="Q63">
        <v>12</v>
      </c>
    </row>
    <row r="64" spans="1:27" x14ac:dyDescent="0.2">
      <c r="M64" s="35" t="s">
        <v>1639</v>
      </c>
      <c r="N64">
        <v>4</v>
      </c>
      <c r="O64">
        <v>18</v>
      </c>
      <c r="P64">
        <v>3</v>
      </c>
      <c r="Q64">
        <v>25</v>
      </c>
    </row>
    <row r="65" spans="1:17" x14ac:dyDescent="0.2">
      <c r="A65" s="5"/>
      <c r="B65" s="5"/>
      <c r="C65" s="5"/>
      <c r="D65" s="5"/>
      <c r="G65" s="5"/>
      <c r="J65" s="5"/>
      <c r="M65" s="35" t="s">
        <v>1652</v>
      </c>
      <c r="N65">
        <v>19</v>
      </c>
      <c r="O65">
        <v>2</v>
      </c>
      <c r="P65">
        <v>2</v>
      </c>
      <c r="Q65">
        <v>23</v>
      </c>
    </row>
    <row r="66" spans="1:17" x14ac:dyDescent="0.2">
      <c r="M66" s="35" t="s">
        <v>1917</v>
      </c>
      <c r="N66">
        <v>81</v>
      </c>
      <c r="O66">
        <v>68</v>
      </c>
      <c r="P66">
        <v>37</v>
      </c>
      <c r="Q66">
        <v>186</v>
      </c>
    </row>
    <row r="69" spans="1:17" x14ac:dyDescent="0.2">
      <c r="A69" s="5" t="s">
        <v>1950</v>
      </c>
      <c r="B69" s="5"/>
      <c r="C69" s="5"/>
      <c r="D69" s="5"/>
      <c r="G69" s="5"/>
      <c r="J69" s="5" t="s">
        <v>1951</v>
      </c>
    </row>
    <row r="71" spans="1:17" x14ac:dyDescent="0.2">
      <c r="A71" s="34" t="s">
        <v>1948</v>
      </c>
      <c r="B71" s="34" t="s">
        <v>1949</v>
      </c>
      <c r="J71" s="34" t="s">
        <v>1948</v>
      </c>
      <c r="K71" s="34" t="s">
        <v>1949</v>
      </c>
    </row>
    <row r="72" spans="1:17" x14ac:dyDescent="0.2">
      <c r="A72" s="34" t="s">
        <v>1915</v>
      </c>
      <c r="B72" t="s">
        <v>27</v>
      </c>
      <c r="C72" t="s">
        <v>72</v>
      </c>
      <c r="D72" t="s">
        <v>1113</v>
      </c>
      <c r="E72" t="s">
        <v>186</v>
      </c>
      <c r="F72" t="s">
        <v>82</v>
      </c>
      <c r="G72" t="s">
        <v>40</v>
      </c>
      <c r="H72" t="s">
        <v>1917</v>
      </c>
      <c r="J72" s="34" t="s">
        <v>1915</v>
      </c>
      <c r="K72" t="s">
        <v>328</v>
      </c>
      <c r="L72" t="s">
        <v>397</v>
      </c>
      <c r="M72" t="s">
        <v>39</v>
      </c>
      <c r="N72" t="s">
        <v>126</v>
      </c>
      <c r="O72" t="s">
        <v>54</v>
      </c>
      <c r="P72" t="s">
        <v>1917</v>
      </c>
    </row>
    <row r="73" spans="1:17" x14ac:dyDescent="0.2">
      <c r="A73" s="35" t="s">
        <v>1608</v>
      </c>
      <c r="B73">
        <v>15</v>
      </c>
      <c r="C73">
        <v>21</v>
      </c>
      <c r="E73">
        <v>2</v>
      </c>
      <c r="F73">
        <v>13</v>
      </c>
      <c r="H73">
        <v>51</v>
      </c>
      <c r="J73" s="35" t="s">
        <v>1614</v>
      </c>
      <c r="M73">
        <v>151</v>
      </c>
      <c r="O73">
        <v>10</v>
      </c>
      <c r="P73">
        <v>161</v>
      </c>
    </row>
    <row r="74" spans="1:17" x14ac:dyDescent="0.2">
      <c r="A74" s="35" t="s">
        <v>1867</v>
      </c>
      <c r="D74">
        <v>19</v>
      </c>
      <c r="H74">
        <v>19</v>
      </c>
      <c r="J74" s="35" t="s">
        <v>1668</v>
      </c>
      <c r="K74">
        <v>2</v>
      </c>
      <c r="L74">
        <v>12</v>
      </c>
      <c r="P74">
        <v>14</v>
      </c>
    </row>
    <row r="75" spans="1:17" x14ac:dyDescent="0.2">
      <c r="A75" s="35" t="s">
        <v>1778</v>
      </c>
      <c r="B75">
        <v>11</v>
      </c>
      <c r="C75">
        <v>16</v>
      </c>
      <c r="D75">
        <v>5</v>
      </c>
      <c r="F75">
        <v>3</v>
      </c>
      <c r="G75">
        <v>17</v>
      </c>
      <c r="H75">
        <v>52</v>
      </c>
      <c r="J75" s="35" t="s">
        <v>1637</v>
      </c>
      <c r="N75">
        <v>11</v>
      </c>
      <c r="P75">
        <v>11</v>
      </c>
    </row>
    <row r="76" spans="1:17" x14ac:dyDescent="0.2">
      <c r="A76" s="35" t="s">
        <v>1687</v>
      </c>
      <c r="B76">
        <v>8</v>
      </c>
      <c r="C76">
        <v>8</v>
      </c>
      <c r="F76">
        <v>45</v>
      </c>
      <c r="G76">
        <v>3</v>
      </c>
      <c r="H76">
        <v>64</v>
      </c>
      <c r="J76" s="35" t="s">
        <v>1917</v>
      </c>
      <c r="K76">
        <v>2</v>
      </c>
      <c r="L76">
        <v>12</v>
      </c>
      <c r="M76">
        <v>151</v>
      </c>
      <c r="N76">
        <v>11</v>
      </c>
      <c r="O76">
        <v>10</v>
      </c>
      <c r="P76">
        <v>186</v>
      </c>
    </row>
    <row r="77" spans="1:17" x14ac:dyDescent="0.2">
      <c r="A77" s="35" t="s">
        <v>1917</v>
      </c>
      <c r="B77">
        <v>34</v>
      </c>
      <c r="C77">
        <v>45</v>
      </c>
      <c r="D77">
        <v>24</v>
      </c>
      <c r="E77">
        <v>2</v>
      </c>
      <c r="F77">
        <v>61</v>
      </c>
      <c r="G77">
        <v>20</v>
      </c>
      <c r="H77">
        <v>186</v>
      </c>
    </row>
  </sheetData>
  <mergeCells count="4">
    <mergeCell ref="A2:Z2"/>
    <mergeCell ref="A17:Z17"/>
    <mergeCell ref="A28:Z28"/>
    <mergeCell ref="A42:Z4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Z53"/>
  <sheetViews>
    <sheetView showGridLines="0" zoomScaleNormal="100" workbookViewId="0">
      <selection activeCell="H64" sqref="H64"/>
    </sheetView>
  </sheetViews>
  <sheetFormatPr baseColWidth="10" defaultColWidth="8.83203125" defaultRowHeight="15" x14ac:dyDescent="0.2"/>
  <cols>
    <col min="2" max="19" width="11.83203125" customWidth="1"/>
    <col min="24" max="24" width="15.33203125" customWidth="1"/>
    <col min="25" max="25" width="14.33203125" customWidth="1"/>
    <col min="26" max="26" width="12.1640625" customWidth="1"/>
  </cols>
  <sheetData>
    <row r="1" spans="2:26" ht="20" customHeight="1" x14ac:dyDescent="0.2">
      <c r="B1" s="127" t="s">
        <v>1952</v>
      </c>
      <c r="C1" s="127"/>
      <c r="D1" s="127"/>
      <c r="E1" s="127"/>
      <c r="F1" s="127"/>
      <c r="G1" s="127"/>
      <c r="H1" s="127"/>
      <c r="I1" s="127"/>
      <c r="J1" s="127"/>
      <c r="K1" s="127"/>
      <c r="L1" s="127"/>
      <c r="M1" s="127"/>
      <c r="N1" s="127"/>
      <c r="O1" s="127"/>
      <c r="P1" s="127"/>
      <c r="Q1" s="127"/>
      <c r="R1" s="127"/>
      <c r="S1" s="127"/>
      <c r="T1" s="23"/>
      <c r="U1" s="23"/>
    </row>
    <row r="2" spans="2:26" ht="19" customHeight="1" x14ac:dyDescent="0.2">
      <c r="B2" s="127"/>
      <c r="C2" s="127"/>
      <c r="D2" s="127"/>
      <c r="E2" s="127"/>
      <c r="F2" s="127"/>
      <c r="G2" s="127"/>
      <c r="H2" s="127"/>
      <c r="I2" s="127"/>
      <c r="J2" s="127"/>
      <c r="K2" s="127"/>
      <c r="L2" s="127"/>
      <c r="M2" s="127"/>
      <c r="N2" s="127"/>
      <c r="O2" s="127"/>
      <c r="P2" s="127"/>
      <c r="Q2" s="127"/>
      <c r="R2" s="127"/>
      <c r="S2" s="127"/>
      <c r="T2" s="23"/>
      <c r="U2" s="23"/>
      <c r="X2" s="41" t="s">
        <v>1953</v>
      </c>
      <c r="Y2" s="41" t="s">
        <v>1954</v>
      </c>
    </row>
    <row r="3" spans="2:26" ht="19" customHeight="1" x14ac:dyDescent="0.2">
      <c r="B3" s="128" t="s">
        <v>1955</v>
      </c>
      <c r="C3" s="128"/>
      <c r="D3" s="128"/>
      <c r="E3" s="128"/>
      <c r="F3" s="128"/>
      <c r="G3" s="128"/>
      <c r="H3" s="128"/>
      <c r="I3" s="128"/>
      <c r="J3" s="128"/>
      <c r="K3" s="128"/>
      <c r="L3" s="128"/>
      <c r="M3" s="128"/>
      <c r="N3" s="128"/>
      <c r="O3" s="128"/>
      <c r="P3" s="128"/>
      <c r="Q3" s="128"/>
      <c r="R3" s="128"/>
      <c r="S3" s="128"/>
      <c r="T3" s="23"/>
      <c r="U3" s="23"/>
      <c r="X3" s="42" t="s">
        <v>1956</v>
      </c>
      <c r="Y3" s="42" t="s">
        <v>1957</v>
      </c>
    </row>
    <row r="4" spans="2:26" ht="19" customHeight="1" thickBot="1" x14ac:dyDescent="0.3">
      <c r="F4" s="23"/>
      <c r="G4" s="23"/>
      <c r="H4" s="23"/>
      <c r="I4" s="23"/>
      <c r="J4" s="23"/>
      <c r="K4" s="23"/>
      <c r="L4" s="23"/>
      <c r="M4" s="23"/>
      <c r="N4" s="23"/>
      <c r="O4" s="23"/>
      <c r="P4" s="23"/>
      <c r="Q4" s="23"/>
      <c r="R4" s="23"/>
      <c r="S4" s="23"/>
      <c r="T4" s="23"/>
      <c r="U4" s="23"/>
      <c r="X4" s="42" t="s">
        <v>1958</v>
      </c>
      <c r="Y4" s="43">
        <f>COUNTIF(tbl_Analysis[Audience_EarlyYears],"Yes")</f>
        <v>3</v>
      </c>
    </row>
    <row r="5" spans="2:26" s="10" customFormat="1" ht="19" customHeight="1" thickBot="1" x14ac:dyDescent="0.3">
      <c r="B5" s="129" t="s">
        <v>1959</v>
      </c>
      <c r="C5" s="130"/>
      <c r="D5" s="131"/>
      <c r="E5" s="129" t="s">
        <v>1960</v>
      </c>
      <c r="F5" s="132"/>
      <c r="G5" s="133"/>
      <c r="H5" s="129" t="s">
        <v>1961</v>
      </c>
      <c r="I5" s="132"/>
      <c r="J5" s="133"/>
      <c r="K5" s="129" t="s">
        <v>1962</v>
      </c>
      <c r="L5" s="132"/>
      <c r="M5" s="133"/>
      <c r="N5" s="129" t="s">
        <v>1963</v>
      </c>
      <c r="O5" s="132"/>
      <c r="P5" s="133"/>
      <c r="Q5" s="129" t="s">
        <v>1964</v>
      </c>
      <c r="R5" s="132"/>
      <c r="S5" s="133"/>
      <c r="T5" s="24"/>
      <c r="U5" s="24"/>
      <c r="X5" s="42" t="s">
        <v>15</v>
      </c>
      <c r="Y5" s="43">
        <f>COUNTIF(tbl_Analysis[Audience_Primary],"Yes")</f>
        <v>76</v>
      </c>
    </row>
    <row r="6" spans="2:26" s="10" customFormat="1" ht="19" customHeight="1" x14ac:dyDescent="0.25">
      <c r="B6" s="134">
        <f>COUNTA(tbl_Analysis[Record_ID])</f>
        <v>186</v>
      </c>
      <c r="C6" s="135"/>
      <c r="D6" s="136"/>
      <c r="E6" s="137">
        <f>COUNTIF(tbl_Analysis[Analysis_Eligibility],"Core")</f>
        <v>123</v>
      </c>
      <c r="F6" s="138"/>
      <c r="G6" s="139"/>
      <c r="H6" s="134">
        <f>COUNTIF(tbl_Analysis[Verified],"Yes")</f>
        <v>158</v>
      </c>
      <c r="I6" s="135"/>
      <c r="J6" s="136"/>
      <c r="K6" s="134">
        <f>COUNTIF(tbl_Analysis[Currently_Available],"Yes")</f>
        <v>151</v>
      </c>
      <c r="L6" s="135"/>
      <c r="M6" s="136"/>
      <c r="N6" s="134">
        <f>COUNTIF(tbl_Analysis[Bioeconomy_Focus],"Explicit")</f>
        <v>68</v>
      </c>
      <c r="O6" s="135"/>
      <c r="P6" s="136"/>
      <c r="Q6" s="134">
        <f>COUNTIF(tbl_Analysis[Confidence_Level],"High")</f>
        <v>161</v>
      </c>
      <c r="R6" s="135"/>
      <c r="S6" s="136"/>
      <c r="T6" s="24"/>
      <c r="U6" s="24"/>
      <c r="X6" s="42" t="s">
        <v>16</v>
      </c>
      <c r="Y6" s="43">
        <f>COUNTIF(tbl_Analysis[Audience_Secondary],"Yes")</f>
        <v>82</v>
      </c>
    </row>
    <row r="7" spans="2:26" s="10" customFormat="1" ht="19" customHeight="1" x14ac:dyDescent="0.25">
      <c r="B7" s="137"/>
      <c r="C7" s="138"/>
      <c r="D7" s="139"/>
      <c r="E7" s="137"/>
      <c r="F7" s="138"/>
      <c r="G7" s="139"/>
      <c r="H7" s="137"/>
      <c r="I7" s="138"/>
      <c r="J7" s="139"/>
      <c r="K7" s="137"/>
      <c r="L7" s="138"/>
      <c r="M7" s="139"/>
      <c r="N7" s="137"/>
      <c r="O7" s="138"/>
      <c r="P7" s="139"/>
      <c r="Q7" s="137"/>
      <c r="R7" s="138"/>
      <c r="S7" s="139"/>
      <c r="T7" s="24"/>
      <c r="U7" s="24"/>
      <c r="X7" s="42" t="s">
        <v>1965</v>
      </c>
      <c r="Y7" s="43">
        <f>COUNTIF(tbl_Analysis[Audience_ThirdLevel],"Yes")</f>
        <v>57</v>
      </c>
    </row>
    <row r="8" spans="2:26" s="10" customFormat="1" ht="19" customHeight="1" thickBot="1" x14ac:dyDescent="0.3">
      <c r="B8" s="140"/>
      <c r="C8" s="141"/>
      <c r="D8" s="142"/>
      <c r="E8" s="140"/>
      <c r="F8" s="141"/>
      <c r="G8" s="142"/>
      <c r="H8" s="140"/>
      <c r="I8" s="141"/>
      <c r="J8" s="142"/>
      <c r="K8" s="140"/>
      <c r="L8" s="141"/>
      <c r="M8" s="142"/>
      <c r="N8" s="140"/>
      <c r="O8" s="141"/>
      <c r="P8" s="142"/>
      <c r="Q8" s="140"/>
      <c r="R8" s="141"/>
      <c r="S8" s="142"/>
      <c r="T8" s="24"/>
      <c r="U8" s="24"/>
      <c r="X8" s="42" t="s">
        <v>1966</v>
      </c>
      <c r="Y8" s="43">
        <f>COUNTIF(tbl_Analysis[Audience_Teachers],"Yes")</f>
        <v>110</v>
      </c>
    </row>
    <row r="9" spans="2:26" ht="19" customHeight="1" x14ac:dyDescent="0.2">
      <c r="B9" s="23"/>
      <c r="C9" s="23"/>
      <c r="D9" s="23"/>
      <c r="E9" s="23"/>
      <c r="F9" s="23"/>
      <c r="G9" s="23"/>
      <c r="H9" s="23"/>
      <c r="I9" s="23"/>
      <c r="J9" s="23"/>
      <c r="K9" s="23"/>
      <c r="L9" s="23"/>
      <c r="M9" s="23"/>
      <c r="N9" s="23"/>
      <c r="O9" s="23"/>
      <c r="P9" s="23"/>
      <c r="Q9" s="23"/>
      <c r="R9" s="23"/>
      <c r="S9" s="23"/>
      <c r="T9" s="23"/>
      <c r="U9" s="23"/>
    </row>
    <row r="10" spans="2:26" ht="19" customHeight="1" x14ac:dyDescent="0.2">
      <c r="B10" s="23"/>
      <c r="C10" s="23"/>
      <c r="D10" s="23"/>
      <c r="E10" s="23"/>
      <c r="F10" s="23"/>
      <c r="G10" s="23"/>
      <c r="H10" s="23"/>
      <c r="I10" s="23"/>
      <c r="J10" s="23"/>
      <c r="K10" s="23"/>
      <c r="L10" s="23"/>
      <c r="M10" s="23"/>
      <c r="N10" s="23"/>
      <c r="O10" s="23"/>
      <c r="P10" s="23"/>
      <c r="Q10" s="23"/>
      <c r="R10" s="23"/>
      <c r="S10" s="23"/>
      <c r="T10" s="23"/>
      <c r="U10" s="23"/>
      <c r="X10" s="41" t="s">
        <v>1967</v>
      </c>
      <c r="Y10" s="41" t="s">
        <v>1968</v>
      </c>
      <c r="Z10" s="41" t="s">
        <v>1969</v>
      </c>
    </row>
    <row r="11" spans="2:26" ht="19" customHeight="1" x14ac:dyDescent="0.25">
      <c r="B11" s="23"/>
      <c r="C11" s="23"/>
      <c r="D11" s="23"/>
      <c r="E11" s="23"/>
      <c r="F11" s="23"/>
      <c r="G11" s="23"/>
      <c r="H11" s="23"/>
      <c r="I11" s="23"/>
      <c r="J11" s="23"/>
      <c r="K11" s="23"/>
      <c r="L11" s="23"/>
      <c r="M11" s="23"/>
      <c r="N11" s="23"/>
      <c r="O11" s="23"/>
      <c r="P11" s="23"/>
      <c r="Q11" s="23"/>
      <c r="R11" s="23"/>
      <c r="S11" s="23"/>
      <c r="T11" s="23"/>
      <c r="U11" s="23"/>
      <c r="X11" s="42" t="s">
        <v>1958</v>
      </c>
      <c r="Y11" s="44">
        <f>COUNTIF(tbl_Analysis[Gap_Flag_EarlyYears],"Yes")/(COUNTIF(tbl_Analysis[Gap_Flag_EarlyYears],"Yes")+COUNTIF(tbl_Analysis[Gap_Flag_EarlyYears],"No"))</f>
        <v>0.97938144329896903</v>
      </c>
      <c r="Z11" s="44">
        <f>COUNTIF(tbl_Analysis[Gap_Flag_EarlyYears],"No")/(COUNTIF(tbl_Analysis[Gap_Flag_EarlyYears],"Yes")+COUNTIF(tbl_Analysis[Gap_Flag_EarlyYears],"No"))</f>
        <v>2.0618556701030927E-2</v>
      </c>
    </row>
    <row r="12" spans="2:26" ht="19" customHeight="1" x14ac:dyDescent="0.25">
      <c r="B12" s="23"/>
      <c r="C12" s="23"/>
      <c r="D12" s="23"/>
      <c r="E12" s="23"/>
      <c r="F12" s="23"/>
      <c r="G12" s="23"/>
      <c r="H12" s="23"/>
      <c r="I12" s="23"/>
      <c r="J12" s="23"/>
      <c r="K12" s="23"/>
      <c r="L12" s="23"/>
      <c r="M12" s="23"/>
      <c r="N12" s="23"/>
      <c r="O12" s="23"/>
      <c r="P12" s="23"/>
      <c r="Q12" s="23"/>
      <c r="R12" s="23"/>
      <c r="S12" s="23"/>
      <c r="T12" s="23"/>
      <c r="U12" s="23"/>
      <c r="X12" s="42" t="s">
        <v>1970</v>
      </c>
      <c r="Y12" s="44">
        <f>COUNTIF(tbl_Analysis[Gap_Flag_Teacher_Pathway],"Yes")/(COUNTIF(tbl_Analysis[Gap_Flag_Teacher_Pathway],"Yes")+COUNTIF(tbl_Analysis[Gap_Flag_Teacher_Pathway],"No"))</f>
        <v>0.46391752577319589</v>
      </c>
      <c r="Z12" s="44">
        <f>COUNTIF(tbl_Analysis[Gap_Flag_Teacher_Pathway],"No")/(COUNTIF(tbl_Analysis[Gap_Flag_Teacher_Pathway],"Yes")+COUNTIF(tbl_Analysis[Gap_Flag_Teacher_Pathway],"No"))</f>
        <v>0.53608247422680411</v>
      </c>
    </row>
    <row r="13" spans="2:26" ht="19" customHeight="1" x14ac:dyDescent="0.2">
      <c r="B13" s="23"/>
      <c r="C13" s="23"/>
      <c r="D13" s="23"/>
      <c r="E13" s="23"/>
      <c r="F13" s="23"/>
      <c r="G13" s="23"/>
      <c r="H13" s="23"/>
      <c r="I13" s="23"/>
      <c r="J13" s="23"/>
      <c r="K13" s="23"/>
      <c r="L13" s="23"/>
      <c r="M13" s="23"/>
      <c r="N13" s="23"/>
      <c r="O13" s="23"/>
      <c r="P13" s="23"/>
      <c r="Q13" s="23"/>
      <c r="R13" s="23"/>
      <c r="S13" s="23"/>
      <c r="T13" s="23"/>
      <c r="U13" s="23"/>
    </row>
    <row r="14" spans="2:26" ht="19" customHeight="1" x14ac:dyDescent="0.2">
      <c r="B14" s="23"/>
      <c r="C14" s="23"/>
      <c r="D14" s="23"/>
      <c r="E14" s="23"/>
      <c r="F14" s="23"/>
      <c r="G14" s="23"/>
      <c r="H14" s="23"/>
      <c r="I14" s="23"/>
      <c r="J14" s="23"/>
      <c r="K14" s="23"/>
      <c r="L14" s="23"/>
      <c r="M14" s="23"/>
      <c r="N14" s="23"/>
      <c r="O14" s="23"/>
      <c r="P14" s="23"/>
      <c r="Q14" s="23"/>
      <c r="R14" s="23"/>
      <c r="S14" s="23"/>
      <c r="T14" s="23"/>
      <c r="U14" s="23"/>
    </row>
    <row r="15" spans="2:26" ht="19" customHeight="1" x14ac:dyDescent="0.2">
      <c r="B15" s="23"/>
      <c r="C15" s="23"/>
      <c r="D15" s="23"/>
      <c r="E15" s="23"/>
      <c r="F15" s="23"/>
      <c r="G15" s="23"/>
      <c r="H15" s="23"/>
      <c r="I15" s="23"/>
      <c r="J15" s="23"/>
      <c r="K15" s="23"/>
      <c r="L15" s="23"/>
      <c r="M15" s="23"/>
      <c r="N15" s="23"/>
      <c r="O15" s="23"/>
      <c r="P15" s="23"/>
      <c r="Q15" s="23"/>
      <c r="R15" s="23"/>
      <c r="S15" s="23"/>
      <c r="T15" s="23"/>
      <c r="U15" s="23"/>
      <c r="X15" s="41" t="s">
        <v>1971</v>
      </c>
      <c r="Y15" s="41" t="s">
        <v>1972</v>
      </c>
    </row>
    <row r="16" spans="2:26" ht="19" customHeight="1" x14ac:dyDescent="0.25">
      <c r="B16" s="23"/>
      <c r="C16" s="23"/>
      <c r="D16" s="23"/>
      <c r="E16" s="23"/>
      <c r="F16" s="23"/>
      <c r="G16" s="23"/>
      <c r="H16" s="23"/>
      <c r="I16" s="23"/>
      <c r="J16" s="23"/>
      <c r="K16" s="23"/>
      <c r="L16" s="23"/>
      <c r="M16" s="23"/>
      <c r="N16" s="23"/>
      <c r="O16" s="23"/>
      <c r="P16" s="23"/>
      <c r="Q16" s="23"/>
      <c r="R16" s="23"/>
      <c r="S16" s="23"/>
      <c r="T16" s="23"/>
      <c r="U16" s="23"/>
      <c r="X16" s="42" t="s">
        <v>1973</v>
      </c>
      <c r="Y16" s="45">
        <f>COUNTIF(tbl_Analysis[Formal_Education],"Yes")/COUNTA(tbl_Analysis[Record_ID])</f>
        <v>0.22580645161290322</v>
      </c>
    </row>
    <row r="17" spans="2:25" ht="19" customHeight="1" x14ac:dyDescent="0.25">
      <c r="B17" s="23"/>
      <c r="C17" s="23"/>
      <c r="D17" s="23"/>
      <c r="E17" s="23"/>
      <c r="F17" s="23"/>
      <c r="G17" s="23"/>
      <c r="H17" s="23"/>
      <c r="I17" s="23"/>
      <c r="J17" s="23"/>
      <c r="K17" s="23"/>
      <c r="L17" s="23"/>
      <c r="M17" s="23"/>
      <c r="N17" s="23"/>
      <c r="O17" s="23"/>
      <c r="P17" s="23"/>
      <c r="Q17" s="23"/>
      <c r="R17" s="23"/>
      <c r="S17" s="23"/>
      <c r="T17" s="23"/>
      <c r="U17" s="23"/>
      <c r="X17" s="42" t="s">
        <v>1974</v>
      </c>
      <c r="Y17" s="45">
        <f>COUNTIF(tbl_Analysis[Non_Formal_Education],"Yes")/COUNTA(tbl_Analysis[Record_ID])</f>
        <v>0.66129032258064513</v>
      </c>
    </row>
    <row r="18" spans="2:25" ht="19" customHeight="1" x14ac:dyDescent="0.25">
      <c r="B18" s="23"/>
      <c r="C18" s="23"/>
      <c r="D18" s="23"/>
      <c r="E18" s="23"/>
      <c r="F18" s="23"/>
      <c r="G18" s="23"/>
      <c r="H18" s="23"/>
      <c r="I18" s="23"/>
      <c r="J18" s="23"/>
      <c r="K18" s="23"/>
      <c r="L18" s="23"/>
      <c r="M18" s="23"/>
      <c r="N18" s="23"/>
      <c r="O18" s="23"/>
      <c r="P18" s="23"/>
      <c r="Q18" s="23"/>
      <c r="R18" s="23"/>
      <c r="S18" s="23"/>
      <c r="T18" s="23"/>
      <c r="U18" s="23"/>
      <c r="X18" s="42" t="s">
        <v>1975</v>
      </c>
      <c r="Y18" s="45">
        <f>COUNTIF(tbl_Analysis[Digital_Accessible],"Yes")/COUNTA(tbl_Analysis[Record_ID])</f>
        <v>0.510752688172043</v>
      </c>
    </row>
    <row r="19" spans="2:25" ht="19" customHeight="1" x14ac:dyDescent="0.25">
      <c r="B19" s="23"/>
      <c r="C19" s="23"/>
      <c r="D19" s="23"/>
      <c r="E19" s="23"/>
      <c r="F19" s="23"/>
      <c r="G19" s="23"/>
      <c r="H19" s="23"/>
      <c r="I19" s="23"/>
      <c r="J19" s="23"/>
      <c r="K19" s="23"/>
      <c r="L19" s="23"/>
      <c r="M19" s="23"/>
      <c r="N19" s="23"/>
      <c r="O19" s="23"/>
      <c r="P19" s="23"/>
      <c r="Q19" s="23"/>
      <c r="R19" s="23"/>
      <c r="S19" s="23"/>
      <c r="T19" s="23"/>
      <c r="U19" s="23"/>
      <c r="X19" s="42" t="s">
        <v>1976</v>
      </c>
      <c r="Y19" s="45">
        <f>COUNTIF(tbl_Analysis[Bioeconomy_Focus],"Explicit")/COUNTA(tbl_Analysis[Record_ID])</f>
        <v>0.36559139784946237</v>
      </c>
    </row>
    <row r="20" spans="2:25" ht="19" customHeight="1" x14ac:dyDescent="0.25">
      <c r="B20" s="23"/>
      <c r="C20" s="23"/>
      <c r="D20" s="23"/>
      <c r="E20" s="23"/>
      <c r="F20" s="23"/>
      <c r="G20" s="23"/>
      <c r="H20" s="23"/>
      <c r="I20" s="23"/>
      <c r="J20" s="23"/>
      <c r="K20" s="23"/>
      <c r="L20" s="23"/>
      <c r="M20" s="23"/>
      <c r="N20" s="23"/>
      <c r="O20" s="23"/>
      <c r="P20" s="23"/>
      <c r="Q20" s="23"/>
      <c r="R20" s="23"/>
      <c r="S20" s="23"/>
      <c r="T20" s="23"/>
      <c r="U20" s="23"/>
      <c r="X20" s="42" t="s">
        <v>1977</v>
      </c>
      <c r="Y20" s="45">
        <f>COUNTIF(tbl_Analysis[Systems_Thinking_Explicit],"Yes")/COUNTA(tbl_Analysis[Record_ID])</f>
        <v>0.11290322580645161</v>
      </c>
    </row>
    <row r="21" spans="2:25" ht="19" customHeight="1" x14ac:dyDescent="0.2">
      <c r="B21" s="23"/>
      <c r="C21" s="23"/>
      <c r="D21" s="23"/>
      <c r="E21" s="23"/>
      <c r="F21" s="23"/>
      <c r="G21" s="23"/>
      <c r="H21" s="23"/>
      <c r="I21" s="23"/>
      <c r="J21" s="23"/>
      <c r="K21" s="23"/>
      <c r="L21" s="23"/>
      <c r="M21" s="23"/>
      <c r="N21" s="23"/>
      <c r="O21" s="23"/>
      <c r="P21" s="23"/>
      <c r="Q21" s="23"/>
      <c r="R21" s="23"/>
      <c r="S21" s="23"/>
      <c r="T21" s="23"/>
      <c r="U21" s="23"/>
    </row>
    <row r="22" spans="2:25" ht="19" customHeight="1" x14ac:dyDescent="0.2">
      <c r="B22" s="23"/>
      <c r="C22" s="23"/>
      <c r="D22" s="23"/>
      <c r="E22" s="23"/>
      <c r="F22" s="23"/>
      <c r="G22" s="23"/>
      <c r="H22" s="23"/>
      <c r="I22" s="23"/>
      <c r="J22" s="23"/>
      <c r="K22" s="23"/>
      <c r="L22" s="23"/>
      <c r="M22" s="23"/>
      <c r="N22" s="23"/>
      <c r="O22" s="23"/>
      <c r="P22" s="23"/>
      <c r="Q22" s="23"/>
      <c r="R22" s="23"/>
      <c r="S22" s="23"/>
      <c r="T22" s="23"/>
      <c r="U22" s="23"/>
    </row>
    <row r="23" spans="2:25" ht="19" customHeight="1" x14ac:dyDescent="0.2">
      <c r="B23" s="23"/>
      <c r="C23" s="23"/>
      <c r="D23" s="23"/>
      <c r="E23" s="23"/>
      <c r="F23" s="23"/>
      <c r="G23" s="23"/>
      <c r="H23" s="23"/>
      <c r="I23" s="23"/>
      <c r="J23" s="23"/>
      <c r="K23" s="23"/>
      <c r="L23" s="23"/>
      <c r="M23" s="23"/>
      <c r="N23" s="23"/>
      <c r="O23" s="23"/>
      <c r="P23" s="23"/>
      <c r="Q23" s="23"/>
      <c r="R23" s="23"/>
      <c r="S23" s="23"/>
      <c r="T23" s="23"/>
      <c r="U23" s="23"/>
    </row>
    <row r="24" spans="2:25" ht="19" customHeight="1" x14ac:dyDescent="0.2">
      <c r="B24" s="23"/>
      <c r="C24" s="23"/>
      <c r="D24" s="23"/>
      <c r="E24" s="23"/>
      <c r="F24" s="23"/>
      <c r="G24" s="23"/>
      <c r="H24" s="23"/>
      <c r="I24" s="23"/>
      <c r="J24" s="23"/>
      <c r="K24" s="23"/>
      <c r="L24" s="23"/>
      <c r="M24" s="23"/>
      <c r="N24" s="23"/>
      <c r="O24" s="23"/>
      <c r="P24" s="23"/>
      <c r="Q24" s="23"/>
      <c r="R24" s="23"/>
      <c r="S24" s="23"/>
      <c r="T24" s="23"/>
      <c r="U24" s="23"/>
    </row>
    <row r="25" spans="2:25" ht="19" customHeight="1" x14ac:dyDescent="0.2">
      <c r="B25" s="23"/>
      <c r="C25" s="23"/>
      <c r="D25" s="23"/>
      <c r="E25" s="23"/>
      <c r="F25" s="23"/>
      <c r="G25" s="23"/>
      <c r="H25" s="23"/>
      <c r="I25" s="23"/>
      <c r="J25" s="23"/>
      <c r="K25" s="23"/>
      <c r="L25" s="23"/>
      <c r="M25" s="23"/>
      <c r="N25" s="23"/>
      <c r="O25" s="23"/>
      <c r="P25" s="23"/>
      <c r="Q25" s="23"/>
      <c r="R25" s="23"/>
      <c r="S25" s="23"/>
      <c r="T25" s="23"/>
      <c r="U25" s="23"/>
    </row>
    <row r="26" spans="2:25" ht="19" customHeight="1" x14ac:dyDescent="0.2">
      <c r="B26" s="23"/>
      <c r="C26" s="23"/>
      <c r="D26" s="23"/>
      <c r="E26" s="23"/>
      <c r="F26" s="23"/>
      <c r="G26" s="23"/>
      <c r="H26" s="23"/>
      <c r="I26" s="23"/>
      <c r="J26" s="23"/>
      <c r="K26" s="23"/>
      <c r="L26" s="23"/>
      <c r="M26" s="23"/>
      <c r="N26" s="23"/>
      <c r="O26" s="23"/>
      <c r="P26" s="23"/>
      <c r="Q26" s="23"/>
      <c r="R26" s="23"/>
      <c r="S26" s="23"/>
      <c r="T26" s="23"/>
      <c r="U26" s="23"/>
    </row>
    <row r="27" spans="2:25" ht="19" customHeight="1" x14ac:dyDescent="0.2">
      <c r="B27" s="23"/>
      <c r="C27" s="23"/>
      <c r="D27" s="23"/>
      <c r="E27" s="23"/>
      <c r="F27" s="23"/>
      <c r="G27" s="23"/>
      <c r="H27" s="23"/>
      <c r="I27" s="23"/>
      <c r="J27" s="23"/>
      <c r="K27" s="23"/>
      <c r="L27" s="23"/>
      <c r="M27" s="23"/>
      <c r="N27" s="23"/>
      <c r="O27" s="23"/>
      <c r="P27" s="23"/>
      <c r="Q27" s="23"/>
      <c r="R27" s="23"/>
      <c r="S27" s="23"/>
      <c r="T27" s="23"/>
      <c r="U27" s="23"/>
    </row>
    <row r="28" spans="2:25" ht="19" customHeight="1" x14ac:dyDescent="0.2">
      <c r="B28" s="23"/>
      <c r="C28" s="23"/>
      <c r="D28" s="23"/>
      <c r="E28" s="23"/>
      <c r="F28" s="23"/>
      <c r="G28" s="23"/>
      <c r="H28" s="23"/>
      <c r="I28" s="23"/>
      <c r="J28" s="23"/>
      <c r="K28" s="23"/>
      <c r="L28" s="23"/>
      <c r="M28" s="23"/>
      <c r="N28" s="23"/>
      <c r="O28" s="23"/>
      <c r="P28" s="23"/>
      <c r="Q28" s="23"/>
      <c r="R28" s="23"/>
      <c r="S28" s="23"/>
      <c r="T28" s="23"/>
      <c r="U28" s="23"/>
    </row>
    <row r="29" spans="2:25" ht="19" customHeight="1" x14ac:dyDescent="0.2">
      <c r="B29" s="23"/>
      <c r="C29" s="23"/>
      <c r="D29" s="23"/>
      <c r="E29" s="23"/>
      <c r="F29" s="23"/>
      <c r="G29" s="23"/>
      <c r="H29" s="23"/>
      <c r="I29" s="23"/>
      <c r="J29" s="23"/>
      <c r="K29" s="23"/>
      <c r="L29" s="23"/>
      <c r="M29" s="23"/>
      <c r="N29" s="23"/>
      <c r="O29" s="23"/>
      <c r="P29" s="23"/>
      <c r="Q29" s="23"/>
      <c r="R29" s="23"/>
      <c r="S29" s="23"/>
      <c r="T29" s="23"/>
      <c r="U29" s="23"/>
    </row>
    <row r="30" spans="2:25" ht="19" customHeight="1" x14ac:dyDescent="0.2">
      <c r="B30" s="23"/>
      <c r="C30" s="23"/>
      <c r="D30" s="23"/>
      <c r="E30" s="23"/>
      <c r="F30" s="23"/>
      <c r="G30" s="23"/>
      <c r="H30" s="23"/>
      <c r="I30" s="23"/>
      <c r="J30" s="23"/>
      <c r="K30" s="23"/>
      <c r="L30" s="23"/>
      <c r="M30" s="23"/>
      <c r="N30" s="23"/>
      <c r="O30" s="23"/>
      <c r="P30" s="23"/>
      <c r="Q30" s="23"/>
      <c r="R30" s="23"/>
      <c r="S30" s="23"/>
      <c r="T30" s="23"/>
      <c r="U30" s="23"/>
    </row>
    <row r="31" spans="2:25" ht="19" customHeight="1" x14ac:dyDescent="0.2">
      <c r="B31" s="23"/>
      <c r="C31" s="23"/>
      <c r="D31" s="23"/>
      <c r="E31" s="23"/>
      <c r="F31" s="23"/>
      <c r="G31" s="23"/>
      <c r="H31" s="23"/>
      <c r="I31" s="23"/>
      <c r="J31" s="23"/>
      <c r="K31" s="23"/>
      <c r="L31" s="23"/>
      <c r="M31" s="23"/>
      <c r="N31" s="23"/>
      <c r="O31" s="23"/>
      <c r="P31" s="23"/>
      <c r="Q31" s="23"/>
      <c r="R31" s="23"/>
      <c r="S31" s="23"/>
      <c r="T31" s="23"/>
      <c r="U31" s="23"/>
    </row>
    <row r="32" spans="2:25" ht="19" customHeight="1" x14ac:dyDescent="0.2">
      <c r="B32" s="23"/>
      <c r="C32" s="23"/>
      <c r="D32" s="23"/>
      <c r="E32" s="23"/>
      <c r="F32" s="23"/>
      <c r="G32" s="23"/>
      <c r="H32" s="23"/>
      <c r="I32" s="23"/>
      <c r="J32" s="23"/>
      <c r="K32" s="23"/>
      <c r="L32" s="23"/>
      <c r="M32" s="23"/>
      <c r="N32" s="23"/>
      <c r="O32" s="23"/>
      <c r="P32" s="23"/>
      <c r="Q32" s="23"/>
      <c r="R32" s="23"/>
      <c r="S32" s="23"/>
      <c r="T32" s="23"/>
      <c r="U32" s="23"/>
    </row>
    <row r="33" spans="2:21" ht="19" customHeight="1" x14ac:dyDescent="0.2">
      <c r="B33" s="23"/>
      <c r="C33" s="23"/>
      <c r="D33" s="23"/>
      <c r="E33" s="23"/>
      <c r="F33" s="23"/>
      <c r="G33" s="23"/>
      <c r="H33" s="23"/>
      <c r="I33" s="23"/>
      <c r="J33" s="23"/>
      <c r="K33" s="23"/>
      <c r="L33" s="23"/>
      <c r="M33" s="23"/>
      <c r="N33" s="23"/>
      <c r="O33" s="23"/>
      <c r="P33" s="23"/>
      <c r="Q33" s="23"/>
      <c r="R33" s="23"/>
      <c r="S33" s="23"/>
      <c r="T33" s="23"/>
      <c r="U33" s="23"/>
    </row>
    <row r="34" spans="2:21" ht="19" customHeight="1" x14ac:dyDescent="0.2">
      <c r="B34" s="23"/>
      <c r="C34" s="23"/>
      <c r="D34" s="23"/>
      <c r="E34" s="23"/>
      <c r="F34" s="23"/>
      <c r="G34" s="23"/>
      <c r="H34" s="23"/>
      <c r="I34" s="23"/>
      <c r="J34" s="23"/>
      <c r="K34" s="23"/>
      <c r="L34" s="23"/>
      <c r="M34" s="23"/>
      <c r="N34" s="23"/>
      <c r="O34" s="23"/>
      <c r="P34" s="23"/>
      <c r="Q34" s="23"/>
      <c r="R34" s="23"/>
      <c r="S34" s="23"/>
      <c r="T34" s="23"/>
      <c r="U34" s="23"/>
    </row>
    <row r="35" spans="2:21" ht="19" customHeight="1" x14ac:dyDescent="0.2">
      <c r="B35" s="23"/>
      <c r="C35" s="23"/>
      <c r="D35" s="23"/>
      <c r="E35" s="23"/>
      <c r="F35" s="23"/>
      <c r="G35" s="23"/>
      <c r="H35" s="23"/>
      <c r="I35" s="23"/>
      <c r="J35" s="23"/>
      <c r="K35" s="23"/>
      <c r="L35" s="23"/>
      <c r="M35" s="23"/>
      <c r="N35" s="23"/>
      <c r="O35" s="23"/>
      <c r="P35" s="23"/>
      <c r="Q35" s="23"/>
      <c r="R35" s="23"/>
      <c r="S35" s="23"/>
      <c r="T35" s="23"/>
      <c r="U35" s="23"/>
    </row>
    <row r="36" spans="2:21" ht="19" customHeight="1" x14ac:dyDescent="0.2">
      <c r="B36" s="23"/>
      <c r="C36" s="23"/>
      <c r="D36" s="23"/>
      <c r="E36" s="23"/>
      <c r="F36" s="23"/>
      <c r="G36" s="23"/>
      <c r="H36" s="23"/>
      <c r="I36" s="23"/>
      <c r="J36" s="23"/>
      <c r="K36" s="23"/>
      <c r="L36" s="23"/>
      <c r="M36" s="23"/>
      <c r="N36" s="23"/>
      <c r="O36" s="23"/>
      <c r="P36" s="23"/>
      <c r="Q36" s="23"/>
      <c r="R36" s="23"/>
      <c r="S36" s="23"/>
      <c r="T36" s="23"/>
      <c r="U36" s="23"/>
    </row>
    <row r="37" spans="2:21" ht="19" customHeight="1" x14ac:dyDescent="0.2">
      <c r="B37" s="23"/>
      <c r="C37" s="23"/>
      <c r="D37" s="23"/>
      <c r="E37" s="23"/>
      <c r="F37" s="23"/>
      <c r="G37" s="23"/>
      <c r="H37" s="23"/>
      <c r="I37" s="23"/>
      <c r="J37" s="23"/>
      <c r="K37" s="23"/>
      <c r="L37" s="23"/>
      <c r="M37" s="23"/>
      <c r="N37" s="23"/>
      <c r="O37" s="23"/>
      <c r="P37" s="23"/>
      <c r="Q37" s="23"/>
      <c r="R37" s="23"/>
      <c r="S37" s="23"/>
      <c r="T37" s="23"/>
      <c r="U37" s="23"/>
    </row>
    <row r="38" spans="2:21" ht="19" customHeight="1" x14ac:dyDescent="0.2">
      <c r="B38" s="23"/>
      <c r="C38" s="23"/>
      <c r="D38" s="23"/>
      <c r="E38" s="23"/>
      <c r="F38" s="23"/>
      <c r="G38" s="23"/>
      <c r="H38" s="23"/>
      <c r="I38" s="23"/>
      <c r="J38" s="23"/>
      <c r="K38" s="23"/>
      <c r="L38" s="23"/>
      <c r="M38" s="23"/>
      <c r="N38" s="23"/>
      <c r="O38" s="23"/>
      <c r="P38" s="23"/>
      <c r="Q38" s="23"/>
      <c r="R38" s="23"/>
      <c r="S38" s="23"/>
      <c r="T38" s="23"/>
      <c r="U38" s="23"/>
    </row>
    <row r="39" spans="2:21" ht="19" customHeight="1" x14ac:dyDescent="0.2">
      <c r="B39" s="23"/>
      <c r="C39" s="23"/>
      <c r="D39" s="23"/>
      <c r="E39" s="23"/>
      <c r="F39" s="23"/>
      <c r="G39" s="23"/>
      <c r="H39" s="23"/>
      <c r="I39" s="23"/>
      <c r="J39" s="23"/>
      <c r="K39" s="23"/>
      <c r="L39" s="23"/>
      <c r="M39" s="23"/>
      <c r="N39" s="23"/>
      <c r="O39" s="23"/>
      <c r="P39" s="23"/>
      <c r="Q39" s="23"/>
      <c r="R39" s="23"/>
      <c r="S39" s="23"/>
      <c r="T39" s="23"/>
      <c r="U39" s="23"/>
    </row>
    <row r="40" spans="2:21" ht="19" customHeight="1" x14ac:dyDescent="0.2">
      <c r="B40" s="23"/>
      <c r="C40" s="23"/>
      <c r="D40" s="23"/>
      <c r="E40" s="23"/>
      <c r="F40" s="23"/>
      <c r="G40" s="23"/>
      <c r="H40" s="23"/>
      <c r="I40" s="23"/>
      <c r="J40" s="23"/>
      <c r="K40" s="23"/>
      <c r="L40" s="23"/>
      <c r="M40" s="23"/>
      <c r="N40" s="23"/>
      <c r="O40" s="23"/>
      <c r="P40" s="23"/>
      <c r="Q40" s="23"/>
      <c r="R40" s="23"/>
      <c r="S40" s="23"/>
      <c r="T40" s="23"/>
      <c r="U40" s="23"/>
    </row>
    <row r="41" spans="2:21" ht="19" customHeight="1" x14ac:dyDescent="0.2">
      <c r="B41" s="23"/>
      <c r="C41" s="23"/>
      <c r="D41" s="23"/>
      <c r="E41" s="23"/>
      <c r="F41" s="23"/>
      <c r="G41" s="23"/>
      <c r="H41" s="23"/>
      <c r="I41" s="23"/>
      <c r="J41" s="23"/>
      <c r="K41" s="23"/>
      <c r="L41" s="23"/>
      <c r="M41" s="23"/>
      <c r="N41" s="23"/>
      <c r="O41" s="23"/>
      <c r="P41" s="23"/>
      <c r="Q41" s="23"/>
      <c r="R41" s="23"/>
      <c r="S41" s="23"/>
      <c r="T41" s="23"/>
      <c r="U41" s="23"/>
    </row>
    <row r="42" spans="2:21" ht="19" customHeight="1" x14ac:dyDescent="0.2">
      <c r="B42" s="23"/>
      <c r="C42" s="23"/>
      <c r="D42" s="23"/>
      <c r="E42" s="23"/>
      <c r="F42" s="23"/>
      <c r="G42" s="23"/>
      <c r="H42" s="23"/>
      <c r="I42" s="23"/>
      <c r="J42" s="23"/>
      <c r="K42" s="23"/>
      <c r="L42" s="23"/>
      <c r="M42" s="23"/>
      <c r="N42" s="23"/>
      <c r="O42" s="23"/>
      <c r="P42" s="23"/>
      <c r="Q42" s="23"/>
      <c r="R42" s="23"/>
      <c r="S42" s="23"/>
      <c r="T42" s="23"/>
      <c r="U42" s="23"/>
    </row>
    <row r="43" spans="2:21" ht="19" customHeight="1" x14ac:dyDescent="0.2">
      <c r="B43" s="23"/>
      <c r="C43" s="23"/>
      <c r="D43" s="23"/>
      <c r="E43" s="23"/>
      <c r="F43" s="23"/>
      <c r="G43" s="23"/>
      <c r="H43" s="23"/>
      <c r="I43" s="23"/>
      <c r="J43" s="23"/>
      <c r="K43" s="23"/>
      <c r="L43" s="23"/>
      <c r="M43" s="23"/>
      <c r="N43" s="23"/>
      <c r="O43" s="23"/>
      <c r="P43" s="23"/>
      <c r="Q43" s="23"/>
      <c r="R43" s="23"/>
      <c r="S43" s="23"/>
      <c r="T43" s="23"/>
      <c r="U43" s="23"/>
    </row>
    <row r="44" spans="2:21" ht="19" customHeight="1" x14ac:dyDescent="0.2">
      <c r="B44" s="23"/>
      <c r="C44" s="23"/>
      <c r="D44" s="23"/>
      <c r="E44" s="23"/>
      <c r="F44" s="23"/>
      <c r="G44" s="23"/>
      <c r="H44" s="23"/>
      <c r="I44" s="23"/>
      <c r="J44" s="23"/>
      <c r="K44" s="23"/>
      <c r="L44" s="23"/>
      <c r="M44" s="23"/>
      <c r="N44" s="23"/>
      <c r="O44" s="23"/>
      <c r="P44" s="23"/>
      <c r="Q44" s="23"/>
      <c r="R44" s="23"/>
      <c r="S44" s="23"/>
      <c r="T44" s="23"/>
      <c r="U44" s="23"/>
    </row>
    <row r="45" spans="2:21" ht="19" customHeight="1" x14ac:dyDescent="0.2">
      <c r="B45" s="23"/>
      <c r="C45" s="23"/>
      <c r="D45" s="23"/>
      <c r="E45" s="23"/>
      <c r="F45" s="23"/>
      <c r="G45" s="23"/>
      <c r="H45" s="23"/>
      <c r="I45" s="23"/>
      <c r="J45" s="23"/>
      <c r="K45" s="23"/>
      <c r="L45" s="23"/>
      <c r="M45" s="23"/>
      <c r="N45" s="23"/>
      <c r="O45" s="23"/>
      <c r="P45" s="23"/>
      <c r="Q45" s="23"/>
      <c r="R45" s="23"/>
      <c r="S45" s="23"/>
      <c r="T45" s="23"/>
      <c r="U45" s="23"/>
    </row>
    <row r="46" spans="2:21" ht="19" customHeight="1" x14ac:dyDescent="0.2">
      <c r="B46" s="23"/>
      <c r="C46" s="23"/>
      <c r="D46" s="23"/>
      <c r="E46" s="23"/>
      <c r="F46" s="23"/>
      <c r="G46" s="23"/>
      <c r="H46" s="23"/>
      <c r="I46" s="23"/>
      <c r="J46" s="23"/>
      <c r="K46" s="23"/>
      <c r="L46" s="23"/>
      <c r="M46" s="23"/>
      <c r="N46" s="23"/>
      <c r="O46" s="23"/>
      <c r="P46" s="23"/>
      <c r="Q46" s="23"/>
      <c r="R46" s="23"/>
      <c r="S46" s="23"/>
      <c r="T46" s="23"/>
      <c r="U46" s="23"/>
    </row>
    <row r="47" spans="2:21" ht="19" customHeight="1" x14ac:dyDescent="0.2">
      <c r="B47" s="23"/>
      <c r="C47" s="23"/>
      <c r="D47" s="23"/>
      <c r="E47" s="23"/>
      <c r="F47" s="23"/>
      <c r="G47" s="23"/>
      <c r="H47" s="23"/>
      <c r="I47" s="23"/>
      <c r="J47" s="23"/>
      <c r="K47" s="23"/>
      <c r="L47" s="23"/>
      <c r="M47" s="23"/>
      <c r="N47" s="23"/>
      <c r="O47" s="23"/>
      <c r="P47" s="23"/>
      <c r="Q47" s="23"/>
      <c r="R47" s="23"/>
      <c r="S47" s="23"/>
      <c r="T47" s="23"/>
      <c r="U47" s="23"/>
    </row>
    <row r="48" spans="2:21" ht="19" customHeight="1" x14ac:dyDescent="0.2">
      <c r="B48" s="23"/>
      <c r="C48" s="23"/>
      <c r="D48" s="23"/>
      <c r="E48" s="23"/>
      <c r="F48" s="23"/>
      <c r="G48" s="23"/>
      <c r="H48" s="23"/>
      <c r="I48" s="23"/>
      <c r="J48" s="23"/>
      <c r="K48" s="23"/>
      <c r="L48" s="23"/>
      <c r="M48" s="23"/>
      <c r="N48" s="23"/>
      <c r="O48" s="23"/>
      <c r="P48" s="23"/>
      <c r="Q48" s="23"/>
      <c r="R48" s="23"/>
      <c r="S48" s="23"/>
      <c r="T48" s="23"/>
      <c r="U48" s="23"/>
    </row>
    <row r="49" ht="19" customHeight="1" x14ac:dyDescent="0.2"/>
    <row r="50" ht="19" customHeight="1" x14ac:dyDescent="0.2"/>
    <row r="51" ht="19" customHeight="1" x14ac:dyDescent="0.2"/>
    <row r="52" ht="19" customHeight="1" x14ac:dyDescent="0.2"/>
    <row r="53" ht="19" customHeight="1" x14ac:dyDescent="0.2"/>
  </sheetData>
  <mergeCells count="14">
    <mergeCell ref="B1:S2"/>
    <mergeCell ref="B3:S3"/>
    <mergeCell ref="B5:D5"/>
    <mergeCell ref="K5:M5"/>
    <mergeCell ref="B6:D8"/>
    <mergeCell ref="E5:G5"/>
    <mergeCell ref="E6:G8"/>
    <mergeCell ref="H5:J5"/>
    <mergeCell ref="H6:J8"/>
    <mergeCell ref="K6:M8"/>
    <mergeCell ref="N5:P5"/>
    <mergeCell ref="N6:P8"/>
    <mergeCell ref="Q5:S5"/>
    <mergeCell ref="Q6:S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64"/>
  <sheetViews>
    <sheetView zoomScaleNormal="100" workbookViewId="0">
      <selection activeCell="C55" sqref="C55"/>
    </sheetView>
  </sheetViews>
  <sheetFormatPr baseColWidth="10" defaultColWidth="8.83203125" defaultRowHeight="15" x14ac:dyDescent="0.2"/>
  <cols>
    <col min="1" max="1" width="29" customWidth="1"/>
    <col min="2" max="2" width="46" customWidth="1"/>
    <col min="3" max="3" width="58" customWidth="1"/>
    <col min="4" max="4" width="36" customWidth="1"/>
  </cols>
  <sheetData>
    <row r="1" spans="1:4" ht="16" x14ac:dyDescent="0.2">
      <c r="A1" s="105" t="s">
        <v>1978</v>
      </c>
      <c r="B1" s="106" t="s">
        <v>1979</v>
      </c>
      <c r="C1" s="106" t="s">
        <v>1980</v>
      </c>
      <c r="D1" s="105" t="s">
        <v>1981</v>
      </c>
    </row>
    <row r="2" spans="1:4" ht="16" x14ac:dyDescent="0.2">
      <c r="A2" s="107" t="s">
        <v>1569</v>
      </c>
      <c r="B2" s="107" t="s">
        <v>1982</v>
      </c>
      <c r="C2" s="107" t="s">
        <v>1983</v>
      </c>
      <c r="D2" s="108" t="s">
        <v>1984</v>
      </c>
    </row>
    <row r="3" spans="1:4" ht="32" x14ac:dyDescent="0.2">
      <c r="A3" s="107" t="s">
        <v>1570</v>
      </c>
      <c r="B3" s="107" t="s">
        <v>1985</v>
      </c>
      <c r="C3" s="107" t="s">
        <v>1986</v>
      </c>
      <c r="D3" s="108" t="s">
        <v>1987</v>
      </c>
    </row>
    <row r="4" spans="1:4" ht="32" x14ac:dyDescent="0.2">
      <c r="A4" s="107" t="s">
        <v>1571</v>
      </c>
      <c r="B4" s="107" t="s">
        <v>1988</v>
      </c>
      <c r="C4" s="107" t="s">
        <v>1989</v>
      </c>
      <c r="D4" s="108" t="s">
        <v>1990</v>
      </c>
    </row>
    <row r="5" spans="1:4" ht="16" x14ac:dyDescent="0.2">
      <c r="A5" s="107" t="s">
        <v>1572</v>
      </c>
      <c r="B5" s="107" t="s">
        <v>1991</v>
      </c>
      <c r="C5" s="107" t="s">
        <v>1992</v>
      </c>
      <c r="D5" s="108" t="s">
        <v>1993</v>
      </c>
    </row>
    <row r="6" spans="1:4" ht="16" x14ac:dyDescent="0.2">
      <c r="A6" s="107" t="s">
        <v>1573</v>
      </c>
      <c r="B6" s="107" t="s">
        <v>1982</v>
      </c>
      <c r="C6" s="107" t="s">
        <v>1994</v>
      </c>
      <c r="D6" s="108" t="s">
        <v>1995</v>
      </c>
    </row>
    <row r="7" spans="1:4" ht="64" x14ac:dyDescent="0.2">
      <c r="A7" s="108" t="s">
        <v>1574</v>
      </c>
      <c r="B7" s="108" t="s">
        <v>1996</v>
      </c>
      <c r="C7" s="108" t="s">
        <v>1997</v>
      </c>
      <c r="D7" s="108" t="s">
        <v>1998</v>
      </c>
    </row>
    <row r="8" spans="1:4" ht="48" x14ac:dyDescent="0.2">
      <c r="A8" s="108" t="s">
        <v>1575</v>
      </c>
      <c r="B8" s="108" t="s">
        <v>1999</v>
      </c>
      <c r="C8" s="108" t="s">
        <v>2000</v>
      </c>
      <c r="D8" s="108" t="s">
        <v>2001</v>
      </c>
    </row>
    <row r="9" spans="1:4" ht="32" x14ac:dyDescent="0.2">
      <c r="A9" s="108" t="s">
        <v>1576</v>
      </c>
      <c r="B9" s="108" t="s">
        <v>2002</v>
      </c>
      <c r="C9" s="108" t="s">
        <v>2003</v>
      </c>
      <c r="D9" s="108" t="s">
        <v>2004</v>
      </c>
    </row>
    <row r="10" spans="1:4" ht="32" x14ac:dyDescent="0.2">
      <c r="A10" s="108" t="s">
        <v>1577</v>
      </c>
      <c r="B10" s="108" t="s">
        <v>2005</v>
      </c>
      <c r="C10" s="108" t="s">
        <v>2006</v>
      </c>
      <c r="D10" s="108" t="s">
        <v>2007</v>
      </c>
    </row>
    <row r="11" spans="1:4" ht="32" x14ac:dyDescent="0.2">
      <c r="A11" s="108" t="s">
        <v>1578</v>
      </c>
      <c r="B11" s="108" t="s">
        <v>2008</v>
      </c>
      <c r="C11" s="108" t="s">
        <v>2009</v>
      </c>
      <c r="D11" s="108" t="s">
        <v>2010</v>
      </c>
    </row>
    <row r="12" spans="1:4" ht="16" x14ac:dyDescent="0.2">
      <c r="A12" s="108" t="s">
        <v>1579</v>
      </c>
      <c r="B12" s="108" t="s">
        <v>1982</v>
      </c>
      <c r="C12" s="108" t="s">
        <v>2011</v>
      </c>
      <c r="D12" s="108" t="s">
        <v>2012</v>
      </c>
    </row>
    <row r="13" spans="1:4" ht="16" x14ac:dyDescent="0.2">
      <c r="A13" s="108" t="s">
        <v>1580</v>
      </c>
      <c r="B13" s="108" t="s">
        <v>2013</v>
      </c>
      <c r="C13" s="108" t="s">
        <v>2014</v>
      </c>
      <c r="D13" s="108" t="s">
        <v>2015</v>
      </c>
    </row>
    <row r="14" spans="1:4" ht="16" x14ac:dyDescent="0.2">
      <c r="A14" s="108" t="s">
        <v>1581</v>
      </c>
      <c r="B14" s="108" t="s">
        <v>2013</v>
      </c>
      <c r="C14" s="108" t="s">
        <v>2016</v>
      </c>
      <c r="D14" s="108" t="s">
        <v>2017</v>
      </c>
    </row>
    <row r="15" spans="1:4" ht="16" x14ac:dyDescent="0.2">
      <c r="A15" s="108" t="s">
        <v>1582</v>
      </c>
      <c r="B15" s="108" t="s">
        <v>2013</v>
      </c>
      <c r="C15" s="108" t="s">
        <v>2018</v>
      </c>
      <c r="D15" s="108" t="s">
        <v>2017</v>
      </c>
    </row>
    <row r="16" spans="1:4" ht="16" x14ac:dyDescent="0.2">
      <c r="A16" s="108" t="s">
        <v>1583</v>
      </c>
      <c r="B16" s="108" t="s">
        <v>2013</v>
      </c>
      <c r="C16" s="108" t="s">
        <v>2019</v>
      </c>
      <c r="D16" s="108" t="s">
        <v>2017</v>
      </c>
    </row>
    <row r="17" spans="1:4" ht="32" x14ac:dyDescent="0.2">
      <c r="A17" s="108" t="s">
        <v>1584</v>
      </c>
      <c r="B17" s="108" t="s">
        <v>2013</v>
      </c>
      <c r="C17" s="108" t="s">
        <v>2020</v>
      </c>
      <c r="D17" s="108" t="s">
        <v>2021</v>
      </c>
    </row>
    <row r="18" spans="1:4" ht="32" x14ac:dyDescent="0.2">
      <c r="A18" s="108" t="s">
        <v>1585</v>
      </c>
      <c r="B18" s="108" t="s">
        <v>2022</v>
      </c>
      <c r="C18" s="108" t="s">
        <v>2023</v>
      </c>
      <c r="D18" s="108" t="s">
        <v>2021</v>
      </c>
    </row>
    <row r="19" spans="1:4" ht="48" x14ac:dyDescent="0.2">
      <c r="A19" s="108" t="s">
        <v>1586</v>
      </c>
      <c r="B19" s="108" t="s">
        <v>2024</v>
      </c>
      <c r="C19" s="108" t="s">
        <v>2025</v>
      </c>
      <c r="D19" s="108" t="s">
        <v>2026</v>
      </c>
    </row>
    <row r="20" spans="1:4" ht="32" x14ac:dyDescent="0.2">
      <c r="A20" s="108" t="s">
        <v>1587</v>
      </c>
      <c r="B20" s="108" t="s">
        <v>2013</v>
      </c>
      <c r="C20" s="108" t="s">
        <v>2027</v>
      </c>
      <c r="D20" s="108" t="s">
        <v>2028</v>
      </c>
    </row>
    <row r="21" spans="1:4" ht="16" x14ac:dyDescent="0.2">
      <c r="A21" s="108" t="s">
        <v>1588</v>
      </c>
      <c r="B21" s="108" t="s">
        <v>2029</v>
      </c>
      <c r="C21" s="108" t="s">
        <v>2030</v>
      </c>
      <c r="D21" s="108" t="s">
        <v>2031</v>
      </c>
    </row>
    <row r="22" spans="1:4" ht="32" x14ac:dyDescent="0.2">
      <c r="A22" s="108" t="s">
        <v>1589</v>
      </c>
      <c r="B22" s="108" t="s">
        <v>1982</v>
      </c>
      <c r="C22" s="108" t="s">
        <v>2032</v>
      </c>
      <c r="D22" s="108" t="s">
        <v>2033</v>
      </c>
    </row>
    <row r="23" spans="1:4" ht="32" x14ac:dyDescent="0.2">
      <c r="A23" s="108" t="s">
        <v>895</v>
      </c>
      <c r="B23" s="108" t="s">
        <v>2034</v>
      </c>
      <c r="C23" s="108" t="s">
        <v>2035</v>
      </c>
      <c r="D23" s="108" t="s">
        <v>2036</v>
      </c>
    </row>
    <row r="24" spans="1:4" ht="16" x14ac:dyDescent="0.2">
      <c r="A24" s="108" t="s">
        <v>1590</v>
      </c>
      <c r="B24" s="108" t="s">
        <v>2037</v>
      </c>
      <c r="C24" s="108" t="s">
        <v>2038</v>
      </c>
      <c r="D24" s="108" t="s">
        <v>2039</v>
      </c>
    </row>
    <row r="25" spans="1:4" ht="32" x14ac:dyDescent="0.2">
      <c r="A25" s="108" t="s">
        <v>1591</v>
      </c>
      <c r="B25" s="108" t="s">
        <v>2040</v>
      </c>
      <c r="C25" s="108" t="s">
        <v>2041</v>
      </c>
      <c r="D25" s="108" t="s">
        <v>2042</v>
      </c>
    </row>
    <row r="26" spans="1:4" ht="32" x14ac:dyDescent="0.2">
      <c r="A26" s="108" t="s">
        <v>1592</v>
      </c>
      <c r="B26" s="108" t="s">
        <v>2043</v>
      </c>
      <c r="C26" s="108" t="s">
        <v>2044</v>
      </c>
      <c r="D26" s="108" t="s">
        <v>2045</v>
      </c>
    </row>
    <row r="27" spans="1:4" ht="32" x14ac:dyDescent="0.2">
      <c r="A27" s="108" t="s">
        <v>1593</v>
      </c>
      <c r="B27" s="108" t="s">
        <v>2046</v>
      </c>
      <c r="C27" s="108" t="s">
        <v>2047</v>
      </c>
      <c r="D27" s="108" t="s">
        <v>2048</v>
      </c>
    </row>
    <row r="28" spans="1:4" x14ac:dyDescent="0.2">
      <c r="A28" s="42" t="s">
        <v>1594</v>
      </c>
      <c r="B28" s="42" t="s">
        <v>2049</v>
      </c>
      <c r="C28" s="42" t="s">
        <v>2050</v>
      </c>
      <c r="D28" s="42" t="s">
        <v>2051</v>
      </c>
    </row>
    <row r="29" spans="1:4" x14ac:dyDescent="0.2">
      <c r="A29" s="42" t="s">
        <v>1595</v>
      </c>
      <c r="B29" s="42" t="s">
        <v>2052</v>
      </c>
      <c r="C29" s="42" t="s">
        <v>2053</v>
      </c>
      <c r="D29" s="42" t="s">
        <v>2054</v>
      </c>
    </row>
    <row r="30" spans="1:4" x14ac:dyDescent="0.2">
      <c r="A30" s="42" t="s">
        <v>2055</v>
      </c>
      <c r="B30" s="42" t="s">
        <v>2056</v>
      </c>
      <c r="C30" s="42" t="s">
        <v>2057</v>
      </c>
      <c r="D30" s="42" t="s">
        <v>2058</v>
      </c>
    </row>
    <row r="31" spans="1:4" ht="17" customHeight="1" x14ac:dyDescent="0.2">
      <c r="A31" s="108" t="s">
        <v>1597</v>
      </c>
      <c r="B31" s="108" t="s">
        <v>2059</v>
      </c>
      <c r="C31" s="108" t="s">
        <v>2060</v>
      </c>
      <c r="D31" s="108" t="s">
        <v>2061</v>
      </c>
    </row>
    <row r="32" spans="1:4" ht="16" x14ac:dyDescent="0.2">
      <c r="A32" s="108" t="s">
        <v>1598</v>
      </c>
      <c r="B32" s="108" t="s">
        <v>2062</v>
      </c>
      <c r="C32" s="108" t="s">
        <v>2063</v>
      </c>
      <c r="D32" s="108" t="s">
        <v>2064</v>
      </c>
    </row>
    <row r="33" spans="1:4" ht="32" x14ac:dyDescent="0.2">
      <c r="A33" s="109" t="s">
        <v>1599</v>
      </c>
      <c r="B33" s="108" t="s">
        <v>2065</v>
      </c>
      <c r="C33" s="108" t="s">
        <v>2066</v>
      </c>
      <c r="D33" s="108" t="s">
        <v>2067</v>
      </c>
    </row>
    <row r="34" spans="1:4" ht="32" x14ac:dyDescent="0.2">
      <c r="A34" s="108" t="s">
        <v>1600</v>
      </c>
      <c r="B34" s="108" t="s">
        <v>2068</v>
      </c>
      <c r="C34" s="108" t="s">
        <v>2069</v>
      </c>
      <c r="D34" s="108" t="s">
        <v>2070</v>
      </c>
    </row>
    <row r="35" spans="1:4" ht="32" x14ac:dyDescent="0.2">
      <c r="A35" s="108" t="s">
        <v>1601</v>
      </c>
      <c r="B35" s="108" t="s">
        <v>2068</v>
      </c>
      <c r="C35" s="108" t="s">
        <v>2071</v>
      </c>
      <c r="D35" s="108" t="s">
        <v>2072</v>
      </c>
    </row>
    <row r="36" spans="1:4" ht="48" x14ac:dyDescent="0.2">
      <c r="A36" s="108" t="s">
        <v>1602</v>
      </c>
      <c r="B36" s="108" t="s">
        <v>2073</v>
      </c>
      <c r="C36" s="108" t="s">
        <v>2074</v>
      </c>
      <c r="D36" s="108" t="s">
        <v>2075</v>
      </c>
    </row>
    <row r="37" spans="1:4" ht="32" x14ac:dyDescent="0.2">
      <c r="A37" s="108" t="s">
        <v>1603</v>
      </c>
      <c r="B37" s="108" t="s">
        <v>2076</v>
      </c>
      <c r="C37" s="108" t="s">
        <v>2077</v>
      </c>
      <c r="D37" s="108" t="s">
        <v>2078</v>
      </c>
    </row>
    <row r="38" spans="1:4" ht="16" x14ac:dyDescent="0.2">
      <c r="A38" s="108" t="s">
        <v>1604</v>
      </c>
      <c r="B38" s="108" t="s">
        <v>2079</v>
      </c>
      <c r="C38" s="108" t="s">
        <v>2080</v>
      </c>
      <c r="D38" s="108" t="s">
        <v>2081</v>
      </c>
    </row>
    <row r="39" spans="1:4" ht="16" x14ac:dyDescent="0.2">
      <c r="A39" s="108" t="s">
        <v>1605</v>
      </c>
      <c r="B39" s="108" t="s">
        <v>2082</v>
      </c>
      <c r="C39" s="108" t="s">
        <v>2083</v>
      </c>
      <c r="D39" s="108" t="s">
        <v>2084</v>
      </c>
    </row>
    <row r="40" spans="1:4" ht="32" x14ac:dyDescent="0.2">
      <c r="A40" s="108" t="s">
        <v>1606</v>
      </c>
      <c r="B40" s="108" t="s">
        <v>2085</v>
      </c>
      <c r="C40" s="108" t="s">
        <v>2086</v>
      </c>
      <c r="D40" s="108" t="s">
        <v>2087</v>
      </c>
    </row>
    <row r="41" spans="1:4" ht="16" x14ac:dyDescent="0.2">
      <c r="A41" s="108" t="s">
        <v>12</v>
      </c>
      <c r="B41" s="108" t="s">
        <v>2088</v>
      </c>
      <c r="C41" s="108" t="s">
        <v>2089</v>
      </c>
      <c r="D41" s="108" t="s">
        <v>2090</v>
      </c>
    </row>
    <row r="42" spans="1:4" x14ac:dyDescent="0.2">
      <c r="A42" s="2"/>
      <c r="B42" s="2"/>
      <c r="C42" s="2"/>
      <c r="D42" s="2"/>
    </row>
    <row r="43" spans="1:4" ht="15" customHeight="1" x14ac:dyDescent="0.2">
      <c r="A43" s="143" t="s">
        <v>2091</v>
      </c>
      <c r="B43" s="143"/>
      <c r="C43" s="143"/>
      <c r="D43" s="143"/>
    </row>
    <row r="44" spans="1:4" ht="32" x14ac:dyDescent="0.2">
      <c r="A44" s="108" t="s">
        <v>2092</v>
      </c>
      <c r="B44" s="108" t="s">
        <v>2093</v>
      </c>
      <c r="C44" s="108" t="s">
        <v>2094</v>
      </c>
      <c r="D44" s="108"/>
    </row>
    <row r="45" spans="1:4" ht="32" x14ac:dyDescent="0.2">
      <c r="A45" s="108" t="s">
        <v>2095</v>
      </c>
      <c r="B45" s="108" t="s">
        <v>2096</v>
      </c>
      <c r="C45" s="108" t="s">
        <v>2097</v>
      </c>
      <c r="D45" s="108"/>
    </row>
    <row r="46" spans="1:4" ht="16" x14ac:dyDescent="0.2">
      <c r="A46" s="108" t="s">
        <v>2098</v>
      </c>
      <c r="B46" s="108" t="s">
        <v>2099</v>
      </c>
      <c r="C46" s="108" t="s">
        <v>2100</v>
      </c>
      <c r="D46" s="108"/>
    </row>
    <row r="47" spans="1:4" ht="32" x14ac:dyDescent="0.2">
      <c r="A47" s="108" t="s">
        <v>2101</v>
      </c>
      <c r="B47" s="108" t="s">
        <v>2102</v>
      </c>
      <c r="C47" s="108" t="s">
        <v>2103</v>
      </c>
      <c r="D47" s="108"/>
    </row>
    <row r="48" spans="1:4" ht="16" x14ac:dyDescent="0.2">
      <c r="A48" s="108" t="s">
        <v>2104</v>
      </c>
      <c r="B48" s="108" t="s">
        <v>2105</v>
      </c>
      <c r="C48" s="108" t="s">
        <v>2106</v>
      </c>
      <c r="D48" s="108"/>
    </row>
    <row r="49" spans="1:4" ht="32" x14ac:dyDescent="0.2">
      <c r="A49" s="108" t="s">
        <v>2107</v>
      </c>
      <c r="B49" s="108" t="s">
        <v>2108</v>
      </c>
      <c r="C49" s="108" t="s">
        <v>2109</v>
      </c>
      <c r="D49" s="108"/>
    </row>
    <row r="51" spans="1:4" x14ac:dyDescent="0.2">
      <c r="A51" s="41" t="s">
        <v>2110</v>
      </c>
      <c r="B51" s="41" t="s">
        <v>2111</v>
      </c>
    </row>
    <row r="52" spans="1:4" ht="16" x14ac:dyDescent="0.25">
      <c r="A52" s="42" t="s">
        <v>2112</v>
      </c>
      <c r="B52" s="43" t="s">
        <v>2113</v>
      </c>
    </row>
    <row r="53" spans="1:4" ht="16" x14ac:dyDescent="0.25">
      <c r="A53" s="42" t="s">
        <v>2114</v>
      </c>
      <c r="B53" s="43" t="s">
        <v>72</v>
      </c>
    </row>
    <row r="54" spans="1:4" ht="16" x14ac:dyDescent="0.25">
      <c r="A54" s="42" t="s">
        <v>2114</v>
      </c>
      <c r="B54" s="43" t="s">
        <v>82</v>
      </c>
    </row>
    <row r="55" spans="1:4" ht="16" x14ac:dyDescent="0.25">
      <c r="A55" s="42" t="s">
        <v>2114</v>
      </c>
      <c r="B55" s="43" t="s">
        <v>27</v>
      </c>
    </row>
    <row r="56" spans="1:4" ht="16" x14ac:dyDescent="0.25">
      <c r="A56" s="42" t="s">
        <v>2114</v>
      </c>
      <c r="B56" s="43" t="s">
        <v>1113</v>
      </c>
    </row>
    <row r="57" spans="1:4" ht="16" x14ac:dyDescent="0.25">
      <c r="A57" s="42" t="s">
        <v>2114</v>
      </c>
      <c r="B57" s="43" t="s">
        <v>186</v>
      </c>
    </row>
    <row r="58" spans="1:4" ht="16" x14ac:dyDescent="0.25">
      <c r="A58" s="42" t="s">
        <v>2114</v>
      </c>
      <c r="B58" s="43" t="s">
        <v>40</v>
      </c>
    </row>
    <row r="61" spans="1:4" x14ac:dyDescent="0.2">
      <c r="A61" s="5"/>
      <c r="B61" s="5"/>
      <c r="C61" s="5"/>
      <c r="D61" s="5"/>
    </row>
    <row r="62" spans="1:4" x14ac:dyDescent="0.2">
      <c r="A62" s="25"/>
      <c r="B62" s="25"/>
      <c r="C62" s="25"/>
      <c r="D62" s="25"/>
    </row>
    <row r="63" spans="1:4" x14ac:dyDescent="0.2">
      <c r="A63" s="25"/>
      <c r="B63" s="25"/>
      <c r="C63" s="25"/>
      <c r="D63" s="25"/>
    </row>
    <row r="64" spans="1:4" x14ac:dyDescent="0.2">
      <c r="A64" s="25"/>
      <c r="B64" s="25"/>
      <c r="C64" s="25"/>
      <c r="D64" s="25"/>
    </row>
  </sheetData>
  <mergeCells count="1">
    <mergeCell ref="A43:D4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30"/>
  <sheetViews>
    <sheetView workbookViewId="0">
      <selection activeCell="J86" sqref="J86"/>
    </sheetView>
  </sheetViews>
  <sheetFormatPr baseColWidth="10" defaultColWidth="11.5" defaultRowHeight="15" x14ac:dyDescent="0.2"/>
  <cols>
    <col min="1" max="1" width="47" customWidth="1"/>
    <col min="2" max="2" width="33.6640625" customWidth="1"/>
    <col min="3" max="3" width="23" customWidth="1"/>
    <col min="7" max="7" width="40.33203125" customWidth="1"/>
    <col min="8" max="8" width="23.83203125" customWidth="1"/>
    <col min="9" max="9" width="11.1640625" customWidth="1"/>
  </cols>
  <sheetData>
    <row r="1" spans="1:8" x14ac:dyDescent="0.2">
      <c r="A1" s="5" t="s">
        <v>2115</v>
      </c>
      <c r="B1" s="5" t="s">
        <v>2116</v>
      </c>
      <c r="C1" s="5" t="s">
        <v>2117</v>
      </c>
      <c r="G1" s="5" t="s">
        <v>2115</v>
      </c>
      <c r="H1" s="5" t="s">
        <v>2116</v>
      </c>
    </row>
    <row r="2" spans="1:8" x14ac:dyDescent="0.2">
      <c r="A2" t="s">
        <v>2118</v>
      </c>
      <c r="B2" t="s">
        <v>26</v>
      </c>
      <c r="C2" t="s">
        <v>2119</v>
      </c>
      <c r="G2" t="s">
        <v>23</v>
      </c>
      <c r="H2" t="s">
        <v>26</v>
      </c>
    </row>
    <row r="3" spans="1:8" x14ac:dyDescent="0.2">
      <c r="A3" t="s">
        <v>2120</v>
      </c>
      <c r="B3" t="s">
        <v>2121</v>
      </c>
      <c r="C3" t="s">
        <v>2119</v>
      </c>
      <c r="G3" t="s">
        <v>2122</v>
      </c>
      <c r="H3" t="s">
        <v>2121</v>
      </c>
    </row>
    <row r="4" spans="1:8" x14ac:dyDescent="0.2">
      <c r="A4" t="s">
        <v>2123</v>
      </c>
      <c r="B4" t="s">
        <v>71</v>
      </c>
      <c r="C4" t="s">
        <v>1615</v>
      </c>
      <c r="G4" t="s">
        <v>68</v>
      </c>
      <c r="H4" t="s">
        <v>71</v>
      </c>
    </row>
    <row r="5" spans="1:8" x14ac:dyDescent="0.2">
      <c r="A5" t="s">
        <v>85</v>
      </c>
      <c r="B5" t="s">
        <v>71</v>
      </c>
      <c r="C5" t="s">
        <v>1615</v>
      </c>
      <c r="G5" t="s">
        <v>85</v>
      </c>
      <c r="H5" t="s">
        <v>71</v>
      </c>
    </row>
    <row r="6" spans="1:8" x14ac:dyDescent="0.2">
      <c r="A6" t="s">
        <v>92</v>
      </c>
      <c r="B6" t="s">
        <v>95</v>
      </c>
      <c r="C6" t="s">
        <v>1615</v>
      </c>
      <c r="G6" t="s">
        <v>92</v>
      </c>
      <c r="H6" t="s">
        <v>95</v>
      </c>
    </row>
    <row r="7" spans="1:8" x14ac:dyDescent="0.2">
      <c r="A7" t="s">
        <v>127</v>
      </c>
      <c r="B7" t="s">
        <v>71</v>
      </c>
      <c r="C7" t="s">
        <v>2124</v>
      </c>
      <c r="G7" t="s">
        <v>2125</v>
      </c>
      <c r="H7" t="s">
        <v>71</v>
      </c>
    </row>
    <row r="8" spans="1:8" x14ac:dyDescent="0.2">
      <c r="A8" t="s">
        <v>2126</v>
      </c>
      <c r="B8" t="s">
        <v>71</v>
      </c>
      <c r="C8" t="s">
        <v>2127</v>
      </c>
      <c r="G8" t="s">
        <v>2128</v>
      </c>
      <c r="H8" t="s">
        <v>71</v>
      </c>
    </row>
    <row r="9" spans="1:8" x14ac:dyDescent="0.2">
      <c r="A9" t="s">
        <v>2129</v>
      </c>
      <c r="B9" t="s">
        <v>71</v>
      </c>
      <c r="C9" t="s">
        <v>2127</v>
      </c>
      <c r="G9" t="s">
        <v>2130</v>
      </c>
      <c r="H9" t="s">
        <v>71</v>
      </c>
    </row>
    <row r="10" spans="1:8" x14ac:dyDescent="0.2">
      <c r="A10" t="s">
        <v>154</v>
      </c>
      <c r="B10" t="s">
        <v>71</v>
      </c>
      <c r="C10" t="s">
        <v>1615</v>
      </c>
      <c r="G10" t="s">
        <v>2131</v>
      </c>
      <c r="H10" t="s">
        <v>71</v>
      </c>
    </row>
    <row r="11" spans="1:8" x14ac:dyDescent="0.2">
      <c r="A11" t="s">
        <v>2132</v>
      </c>
      <c r="B11" t="s">
        <v>71</v>
      </c>
      <c r="C11" t="s">
        <v>2127</v>
      </c>
      <c r="G11" t="s">
        <v>2133</v>
      </c>
      <c r="H11" t="s">
        <v>71</v>
      </c>
    </row>
    <row r="12" spans="1:8" x14ac:dyDescent="0.2">
      <c r="A12" t="s">
        <v>2134</v>
      </c>
      <c r="B12" t="s">
        <v>71</v>
      </c>
      <c r="C12" t="s">
        <v>2127</v>
      </c>
      <c r="G12" t="s">
        <v>2135</v>
      </c>
      <c r="H12" t="s">
        <v>71</v>
      </c>
    </row>
    <row r="13" spans="1:8" x14ac:dyDescent="0.2">
      <c r="A13" t="s">
        <v>2136</v>
      </c>
      <c r="B13" t="s">
        <v>71</v>
      </c>
      <c r="C13" t="s">
        <v>2127</v>
      </c>
      <c r="G13" t="s">
        <v>2136</v>
      </c>
      <c r="H13" t="s">
        <v>71</v>
      </c>
    </row>
    <row r="14" spans="1:8" x14ac:dyDescent="0.2">
      <c r="A14" t="s">
        <v>2137</v>
      </c>
      <c r="B14" t="s">
        <v>71</v>
      </c>
      <c r="C14" t="s">
        <v>2127</v>
      </c>
      <c r="G14" t="s">
        <v>2137</v>
      </c>
      <c r="H14" t="s">
        <v>71</v>
      </c>
    </row>
    <row r="15" spans="1:8" x14ac:dyDescent="0.2">
      <c r="A15" t="s">
        <v>2138</v>
      </c>
      <c r="B15" t="s">
        <v>71</v>
      </c>
      <c r="C15" t="s">
        <v>2127</v>
      </c>
      <c r="G15" t="s">
        <v>2138</v>
      </c>
      <c r="H15" t="s">
        <v>71</v>
      </c>
    </row>
    <row r="16" spans="1:8" x14ac:dyDescent="0.2">
      <c r="A16" t="s">
        <v>2139</v>
      </c>
      <c r="B16" t="s">
        <v>71</v>
      </c>
      <c r="C16" t="s">
        <v>2127</v>
      </c>
      <c r="G16" t="s">
        <v>2140</v>
      </c>
      <c r="H16" t="s">
        <v>71</v>
      </c>
    </row>
    <row r="17" spans="1:19" x14ac:dyDescent="0.2">
      <c r="A17" t="s">
        <v>2141</v>
      </c>
      <c r="B17" t="s">
        <v>71</v>
      </c>
      <c r="C17" t="s">
        <v>2142</v>
      </c>
      <c r="G17" t="s">
        <v>2143</v>
      </c>
      <c r="H17" t="s">
        <v>2144</v>
      </c>
    </row>
    <row r="18" spans="1:19" x14ac:dyDescent="0.2">
      <c r="A18" t="s">
        <v>2145</v>
      </c>
      <c r="B18" t="s">
        <v>71</v>
      </c>
      <c r="C18" t="s">
        <v>2146</v>
      </c>
      <c r="G18" t="s">
        <v>2147</v>
      </c>
      <c r="H18" t="s">
        <v>2148</v>
      </c>
    </row>
    <row r="19" spans="1:19" x14ac:dyDescent="0.2">
      <c r="A19" t="s">
        <v>2149</v>
      </c>
      <c r="B19" t="s">
        <v>71</v>
      </c>
      <c r="C19" t="s">
        <v>2146</v>
      </c>
      <c r="G19" t="s">
        <v>2149</v>
      </c>
      <c r="H19" t="s">
        <v>2150</v>
      </c>
    </row>
    <row r="22" spans="1:19" x14ac:dyDescent="0.2">
      <c r="A22" s="5"/>
      <c r="B22" s="5"/>
    </row>
    <row r="23" spans="1:19" x14ac:dyDescent="0.2">
      <c r="C23" s="5"/>
      <c r="D23" s="5"/>
      <c r="E23" s="5"/>
      <c r="F23" s="5"/>
      <c r="G23" s="5"/>
    </row>
    <row r="24" spans="1:19" x14ac:dyDescent="0.2">
      <c r="F24" s="7"/>
      <c r="H24" s="5"/>
      <c r="I24" s="5"/>
      <c r="J24" s="5"/>
      <c r="K24" s="5"/>
      <c r="L24" s="5"/>
      <c r="M24" s="5"/>
      <c r="N24" s="5"/>
      <c r="O24" s="5"/>
      <c r="P24" s="5"/>
      <c r="Q24" s="5"/>
      <c r="R24" s="5"/>
      <c r="S24" s="5"/>
    </row>
    <row r="25" spans="1:19" x14ac:dyDescent="0.2">
      <c r="F25" s="7"/>
      <c r="K25" s="7"/>
    </row>
    <row r="26" spans="1:19" x14ac:dyDescent="0.2">
      <c r="F26" s="7"/>
      <c r="K26" s="7"/>
    </row>
    <row r="27" spans="1:19" x14ac:dyDescent="0.2">
      <c r="F27" s="7"/>
      <c r="K27" s="7"/>
    </row>
    <row r="28" spans="1:19" x14ac:dyDescent="0.2">
      <c r="F28" s="7"/>
      <c r="K28" s="7"/>
    </row>
    <row r="29" spans="1:19" x14ac:dyDescent="0.2">
      <c r="F29" s="7"/>
      <c r="K29" s="7"/>
    </row>
    <row r="30" spans="1:19" x14ac:dyDescent="0.2">
      <c r="K30" s="7"/>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5A9B1-A956-0747-9F06-ED4996973F51}">
  <dimension ref="A1:AE207"/>
  <sheetViews>
    <sheetView zoomScale="75" workbookViewId="0">
      <pane ySplit="1" topLeftCell="A29" activePane="bottomLeft" state="frozen"/>
      <selection pane="bottomLeft" activeCell="E3" sqref="E3"/>
    </sheetView>
  </sheetViews>
  <sheetFormatPr baseColWidth="10" defaultColWidth="10.83203125" defaultRowHeight="15" x14ac:dyDescent="0.2"/>
  <cols>
    <col min="1" max="1" width="13.6640625" style="117" customWidth="1"/>
    <col min="2" max="2" width="31.83203125" style="117" customWidth="1"/>
    <col min="3" max="6" width="20" style="117" customWidth="1"/>
    <col min="7" max="7" width="22" style="117" customWidth="1"/>
    <col min="8" max="8" width="25.5" style="117" customWidth="1"/>
    <col min="9" max="9" width="20" style="117" customWidth="1"/>
    <col min="10" max="10" width="22.6640625" style="117" customWidth="1"/>
    <col min="11" max="11" width="20" style="117" customWidth="1"/>
    <col min="12" max="12" width="28" style="117" customWidth="1"/>
    <col min="13" max="13" width="28.6640625" style="117" customWidth="1"/>
    <col min="14" max="14" width="25.1640625" style="117" customWidth="1"/>
    <col min="15" max="18" width="15.5" style="117" customWidth="1"/>
    <col min="19" max="19" width="16.33203125" style="117" customWidth="1"/>
    <col min="20" max="20" width="24.33203125" style="20" customWidth="1"/>
    <col min="21" max="21" width="24.6640625" style="117" customWidth="1"/>
    <col min="22" max="22" width="37.33203125" style="117" customWidth="1"/>
    <col min="23" max="23" width="64.1640625" style="117" customWidth="1"/>
    <col min="24" max="25" width="10.83203125" style="1"/>
    <col min="26" max="26" width="24" style="1" customWidth="1"/>
    <col min="27" max="16384" width="10.83203125" style="1"/>
  </cols>
  <sheetData>
    <row r="1" spans="1:31" s="120" customFormat="1" ht="22" thickBot="1" x14ac:dyDescent="0.25">
      <c r="A1" s="119" t="s">
        <v>1570</v>
      </c>
      <c r="B1" s="119" t="s">
        <v>1569</v>
      </c>
      <c r="C1" s="119" t="s">
        <v>1571</v>
      </c>
      <c r="D1" s="119" t="s">
        <v>1572</v>
      </c>
      <c r="E1" s="119" t="s">
        <v>1573</v>
      </c>
      <c r="F1" s="119" t="s">
        <v>1574</v>
      </c>
      <c r="G1" s="119" t="s">
        <v>1575</v>
      </c>
      <c r="H1" s="119" t="s">
        <v>1576</v>
      </c>
      <c r="I1" s="119" t="s">
        <v>1591</v>
      </c>
      <c r="J1" s="119" t="s">
        <v>1598</v>
      </c>
      <c r="K1" s="119" t="s">
        <v>1599</v>
      </c>
      <c r="L1" s="119" t="s">
        <v>1578</v>
      </c>
      <c r="M1" s="119" t="s">
        <v>1579</v>
      </c>
      <c r="N1" s="119" t="s">
        <v>2151</v>
      </c>
      <c r="O1" s="119" t="s">
        <v>2152</v>
      </c>
      <c r="P1" s="119" t="s">
        <v>1613</v>
      </c>
      <c r="Q1" s="119" t="s">
        <v>2153</v>
      </c>
      <c r="R1" s="119" t="s">
        <v>2154</v>
      </c>
      <c r="S1" s="119" t="s">
        <v>2155</v>
      </c>
      <c r="T1" s="119" t="s">
        <v>2156</v>
      </c>
      <c r="U1" s="119" t="s">
        <v>2157</v>
      </c>
      <c r="V1" s="119" t="s">
        <v>2158</v>
      </c>
      <c r="W1" s="119" t="s">
        <v>12</v>
      </c>
      <c r="Y1" s="121"/>
      <c r="Z1" s="121"/>
      <c r="AA1" s="121"/>
      <c r="AB1" s="121"/>
      <c r="AC1" s="121"/>
      <c r="AD1" s="121"/>
      <c r="AE1" s="121"/>
    </row>
    <row r="2" spans="1:31" ht="49" thickTop="1" x14ac:dyDescent="0.2">
      <c r="A2" s="115" t="s">
        <v>1607</v>
      </c>
      <c r="B2" s="116" t="s">
        <v>23</v>
      </c>
      <c r="C2" s="115" t="s">
        <v>1608</v>
      </c>
      <c r="D2" s="115" t="s">
        <v>1609</v>
      </c>
      <c r="E2" s="115" t="s">
        <v>24</v>
      </c>
      <c r="F2" s="115" t="s">
        <v>260</v>
      </c>
      <c r="G2" s="115" t="s">
        <v>1610</v>
      </c>
      <c r="H2" s="115" t="s">
        <v>1611</v>
      </c>
      <c r="I2" s="115" t="str">
        <f>_xlfn.XLOOKUP($A2,tbl_Analysis[Record_ID],tbl_Analysis[Record_Status],"")</f>
        <v>Unknown</v>
      </c>
      <c r="J2" s="115" t="str">
        <f>_xlfn.XLOOKUP($A2,tbl_Analysis[Record_ID],tbl_Analysis[Currently_Available],"")</f>
        <v>No</v>
      </c>
      <c r="K2" s="115" t="str">
        <f>_xlfn.XLOOKUP($A2,tbl_Analysis[Record_ID],tbl_Analysis[Verified],"")</f>
        <v>Yes</v>
      </c>
      <c r="L2" s="115" t="str">
        <f>_xlfn.XLOOKUP($A2,tbl_Analysis[Record_ID],tbl_Analysis[Geographic_Scope_Type],"")</f>
        <v>County</v>
      </c>
      <c r="M2" s="115" t="str">
        <f>_xlfn.XLOOKUP($A2,tbl_Analysis[Record_ID],tbl_Analysis[Geographic_Scope_Detail],"")</f>
        <v>Limerick</v>
      </c>
      <c r="N2" s="115" t="s">
        <v>2159</v>
      </c>
      <c r="O2" s="115" t="s">
        <v>26</v>
      </c>
      <c r="P2" s="115" t="s">
        <v>26</v>
      </c>
      <c r="Q2" s="115" t="s">
        <v>1022</v>
      </c>
      <c r="R2" s="115">
        <v>52.653838</v>
      </c>
      <c r="S2" s="115">
        <v>-8.6421969999999995</v>
      </c>
      <c r="T2" s="118" t="s">
        <v>1614</v>
      </c>
      <c r="U2" s="118" t="s">
        <v>2160</v>
      </c>
      <c r="V2" s="118" t="s">
        <v>2161</v>
      </c>
      <c r="W2" s="118" t="s">
        <v>2162</v>
      </c>
      <c r="Y2" s="112"/>
      <c r="Z2" s="112"/>
      <c r="AA2" s="112"/>
      <c r="AB2" s="112"/>
      <c r="AC2" s="112"/>
      <c r="AD2" s="112"/>
      <c r="AE2" s="112"/>
    </row>
    <row r="3" spans="1:31" ht="32" x14ac:dyDescent="0.2">
      <c r="A3" s="115" t="s">
        <v>1616</v>
      </c>
      <c r="B3" s="116" t="s">
        <v>41</v>
      </c>
      <c r="C3" s="115" t="s">
        <v>1608</v>
      </c>
      <c r="D3" s="115" t="s">
        <v>1609</v>
      </c>
      <c r="E3" s="115" t="s">
        <v>42</v>
      </c>
      <c r="F3" s="115" t="s">
        <v>260</v>
      </c>
      <c r="G3" s="115" t="s">
        <v>1610</v>
      </c>
      <c r="H3" s="115" t="s">
        <v>1611</v>
      </c>
      <c r="I3" s="115" t="str">
        <f>_xlfn.XLOOKUP($A3,tbl_Analysis[Record_ID],tbl_Analysis[Record_Status],"")</f>
        <v>Active</v>
      </c>
      <c r="J3" s="115" t="str">
        <f>_xlfn.XLOOKUP($A3,tbl_Analysis[Record_ID],tbl_Analysis[Currently_Available],"")</f>
        <v>Yes</v>
      </c>
      <c r="K3" s="115" t="str">
        <f>_xlfn.XLOOKUP($A3,tbl_Analysis[Record_ID],tbl_Analysis[Verified],"")</f>
        <v>Yes</v>
      </c>
      <c r="L3" s="115" t="str">
        <f>_xlfn.XLOOKUP($A3,tbl_Analysis[Record_ID],tbl_Analysis[Geographic_Scope_Type],"")</f>
        <v>County</v>
      </c>
      <c r="M3" s="115" t="str">
        <f>_xlfn.XLOOKUP($A3,tbl_Analysis[Record_ID],tbl_Analysis[Geographic_Scope_Detail],"")</f>
        <v>Maynooth, Co. Kildare</v>
      </c>
      <c r="N3" s="111" t="s">
        <v>2163</v>
      </c>
      <c r="O3" s="111" t="s">
        <v>2121</v>
      </c>
      <c r="P3" s="111" t="s">
        <v>2164</v>
      </c>
      <c r="Q3" s="111" t="s">
        <v>1022</v>
      </c>
      <c r="R3" s="111">
        <v>53.383499999999998</v>
      </c>
      <c r="S3" s="111">
        <v>-6.5995999999999997</v>
      </c>
      <c r="T3" s="113" t="s">
        <v>1614</v>
      </c>
      <c r="U3" s="113" t="s">
        <v>2160</v>
      </c>
      <c r="V3" s="113" t="s">
        <v>2165</v>
      </c>
      <c r="W3" s="113" t="s">
        <v>2166</v>
      </c>
      <c r="Y3" s="112"/>
      <c r="Z3" s="112"/>
      <c r="AA3" s="112"/>
      <c r="AB3" s="112"/>
      <c r="AC3" s="112"/>
      <c r="AD3" s="112"/>
      <c r="AE3" s="112"/>
    </row>
    <row r="4" spans="1:31" ht="32" x14ac:dyDescent="0.2">
      <c r="A4" s="111" t="s">
        <v>1618</v>
      </c>
      <c r="B4" s="114" t="s">
        <v>56</v>
      </c>
      <c r="C4" s="111" t="s">
        <v>1608</v>
      </c>
      <c r="D4" s="111" t="s">
        <v>1609</v>
      </c>
      <c r="E4" s="111" t="s">
        <v>57</v>
      </c>
      <c r="F4" s="111" t="s">
        <v>260</v>
      </c>
      <c r="G4" s="111" t="s">
        <v>1610</v>
      </c>
      <c r="H4" s="111" t="s">
        <v>1611</v>
      </c>
      <c r="I4" s="111" t="str">
        <f>_xlfn.XLOOKUP($A4,tbl_Analysis[Record_ID],tbl_Analysis[Record_Status],"")</f>
        <v>Historical</v>
      </c>
      <c r="J4" s="111" t="str">
        <f>_xlfn.XLOOKUP($A4,tbl_Analysis[Record_ID],tbl_Analysis[Currently_Available],"")</f>
        <v>No</v>
      </c>
      <c r="K4" s="111" t="str">
        <f>_xlfn.XLOOKUP($A4,tbl_Analysis[Record_ID],tbl_Analysis[Verified],"")</f>
        <v>Yes</v>
      </c>
      <c r="L4" s="111" t="str">
        <f>_xlfn.XLOOKUP($A4,tbl_Analysis[Record_ID],tbl_Analysis[Geographic_Scope_Type],"")</f>
        <v>European</v>
      </c>
      <c r="M4" s="111" t="str">
        <f>_xlfn.XLOOKUP($A4,tbl_Analysis[Record_ID],tbl_Analysis[Geographic_Scope_Detail],"")</f>
        <v>Maynooth, Co. Kildare / European partner institutions</v>
      </c>
      <c r="N4" s="111" t="s">
        <v>2167</v>
      </c>
      <c r="O4" s="111" t="s">
        <v>2121</v>
      </c>
      <c r="P4" s="111" t="s">
        <v>2164</v>
      </c>
      <c r="Q4" s="111" t="s">
        <v>1022</v>
      </c>
      <c r="R4" s="111">
        <v>53.383499999999998</v>
      </c>
      <c r="S4" s="111">
        <v>-6.5995999999999997</v>
      </c>
      <c r="T4" s="113" t="s">
        <v>1614</v>
      </c>
      <c r="U4" s="113" t="s">
        <v>2160</v>
      </c>
      <c r="V4" s="113" t="s">
        <v>2168</v>
      </c>
      <c r="W4" s="113" t="s">
        <v>2169</v>
      </c>
      <c r="Y4" s="112"/>
      <c r="Z4" s="112"/>
      <c r="AA4" s="112"/>
      <c r="AB4" s="112"/>
      <c r="AC4" s="112"/>
      <c r="AD4" s="112"/>
      <c r="AE4" s="112"/>
    </row>
    <row r="5" spans="1:31" ht="48" x14ac:dyDescent="0.2">
      <c r="A5" s="111" t="s">
        <v>1620</v>
      </c>
      <c r="B5" s="114" t="s">
        <v>68</v>
      </c>
      <c r="C5" s="111" t="s">
        <v>1608</v>
      </c>
      <c r="D5" s="111" t="s">
        <v>1609</v>
      </c>
      <c r="E5" s="111" t="s">
        <v>69</v>
      </c>
      <c r="F5" s="111" t="s">
        <v>1621</v>
      </c>
      <c r="G5" s="111" t="s">
        <v>1610</v>
      </c>
      <c r="H5" s="111" t="s">
        <v>1611</v>
      </c>
      <c r="I5" s="111" t="str">
        <f>_xlfn.XLOOKUP($A5,tbl_Analysis[Record_ID],tbl_Analysis[Record_Status],"")</f>
        <v>Seasonal</v>
      </c>
      <c r="J5" s="111" t="str">
        <f>_xlfn.XLOOKUP($A5,tbl_Analysis[Record_ID],tbl_Analysis[Currently_Available],"")</f>
        <v>Yes</v>
      </c>
      <c r="K5" s="111" t="str">
        <f>_xlfn.XLOOKUP($A5,tbl_Analysis[Record_ID],tbl_Analysis[Verified],"")</f>
        <v>Yes</v>
      </c>
      <c r="L5" s="115" t="str">
        <f>_xlfn.XLOOKUP($A5,tbl_Analysis[Record_ID],tbl_Analysis[Geographic_Scope_Type],"")</f>
        <v>County</v>
      </c>
      <c r="M5" s="115" t="str">
        <f>_xlfn.XLOOKUP($A5,tbl_Analysis[Record_ID],tbl_Analysis[Geographic_Scope_Detail],"")</f>
        <v>Dublin</v>
      </c>
      <c r="N5" s="111" t="s">
        <v>2170</v>
      </c>
      <c r="O5" s="111" t="s">
        <v>71</v>
      </c>
      <c r="P5" s="111" t="s">
        <v>71</v>
      </c>
      <c r="Q5" s="111" t="s">
        <v>1022</v>
      </c>
      <c r="R5" s="111">
        <v>53.370182</v>
      </c>
      <c r="S5" s="111">
        <v>-6.2546970000000002</v>
      </c>
      <c r="T5" s="113" t="s">
        <v>1614</v>
      </c>
      <c r="U5" s="113" t="s">
        <v>2171</v>
      </c>
      <c r="V5" s="113" t="s">
        <v>2172</v>
      </c>
      <c r="W5" s="113" t="s">
        <v>2173</v>
      </c>
      <c r="Y5" s="112"/>
      <c r="Z5" s="112"/>
      <c r="AA5" s="112"/>
      <c r="AB5" s="112"/>
      <c r="AC5" s="112"/>
      <c r="AD5" s="112"/>
      <c r="AE5" s="112"/>
    </row>
    <row r="6" spans="1:31" ht="32" x14ac:dyDescent="0.2">
      <c r="A6" s="111" t="s">
        <v>1622</v>
      </c>
      <c r="B6" s="114" t="s">
        <v>80</v>
      </c>
      <c r="C6" s="111" t="s">
        <v>1608</v>
      </c>
      <c r="D6" s="111" t="s">
        <v>1609</v>
      </c>
      <c r="E6" s="111" t="s">
        <v>69</v>
      </c>
      <c r="F6" s="111" t="s">
        <v>1621</v>
      </c>
      <c r="G6" s="111" t="s">
        <v>1610</v>
      </c>
      <c r="H6" s="111" t="s">
        <v>1611</v>
      </c>
      <c r="I6" s="115" t="str">
        <f>_xlfn.XLOOKUP($A6,tbl_Analysis[Record_ID],tbl_Analysis[Record_Status],"")</f>
        <v>Seasonal</v>
      </c>
      <c r="J6" s="115" t="str">
        <f>_xlfn.XLOOKUP($A6,tbl_Analysis[Record_ID],tbl_Analysis[Currently_Available],"")</f>
        <v>Yes</v>
      </c>
      <c r="K6" s="115" t="str">
        <f>_xlfn.XLOOKUP($A6,tbl_Analysis[Record_ID],tbl_Analysis[Verified],"")</f>
        <v>Yes</v>
      </c>
      <c r="L6" s="111" t="str">
        <f>_xlfn.XLOOKUP($A6,tbl_Analysis[Record_ID],tbl_Analysis[Geographic_Scope_Type],"")</f>
        <v>National</v>
      </c>
      <c r="M6" s="111" t="str">
        <f>_xlfn.XLOOKUP($A6,tbl_Analysis[Record_ID],tbl_Analysis[Geographic_Scope_Detail],"")</f>
        <v>Ireland – national</v>
      </c>
      <c r="N6" s="111" t="s">
        <v>2174</v>
      </c>
      <c r="O6" s="111" t="s">
        <v>71</v>
      </c>
      <c r="P6" s="111" t="s">
        <v>71</v>
      </c>
      <c r="Q6" s="111" t="s">
        <v>1022</v>
      </c>
      <c r="R6" s="111">
        <v>53.344996999999999</v>
      </c>
      <c r="S6" s="111">
        <v>-6.2614000000000001</v>
      </c>
      <c r="T6" s="113" t="s">
        <v>1614</v>
      </c>
      <c r="U6" s="113" t="s">
        <v>2160</v>
      </c>
      <c r="V6" s="113" t="s">
        <v>2175</v>
      </c>
      <c r="W6" s="113" t="s">
        <v>2176</v>
      </c>
      <c r="Y6" s="112"/>
      <c r="Z6" s="112"/>
      <c r="AA6" s="112"/>
      <c r="AB6" s="112"/>
      <c r="AC6" s="112"/>
      <c r="AD6" s="112"/>
      <c r="AE6" s="112"/>
    </row>
    <row r="7" spans="1:31" ht="32" x14ac:dyDescent="0.2">
      <c r="A7" s="111" t="s">
        <v>1624</v>
      </c>
      <c r="B7" s="114" t="s">
        <v>85</v>
      </c>
      <c r="C7" s="111" t="s">
        <v>1608</v>
      </c>
      <c r="D7" s="111" t="s">
        <v>1609</v>
      </c>
      <c r="E7" s="111" t="s">
        <v>86</v>
      </c>
      <c r="F7" s="111" t="s">
        <v>1621</v>
      </c>
      <c r="G7" s="111" t="s">
        <v>1610</v>
      </c>
      <c r="H7" s="111" t="s">
        <v>1611</v>
      </c>
      <c r="I7" s="111" t="str">
        <f>_xlfn.XLOOKUP($A7,tbl_Analysis[Record_ID],tbl_Analysis[Record_Status],"")</f>
        <v>Seasonal</v>
      </c>
      <c r="J7" s="111" t="str">
        <f>_xlfn.XLOOKUP($A7,tbl_Analysis[Record_ID],tbl_Analysis[Currently_Available],"")</f>
        <v>Yes</v>
      </c>
      <c r="K7" s="111" t="str">
        <f>_xlfn.XLOOKUP($A7,tbl_Analysis[Record_ID],tbl_Analysis[Verified],"")</f>
        <v>Yes</v>
      </c>
      <c r="L7" s="115" t="str">
        <f>_xlfn.XLOOKUP($A7,tbl_Analysis[Record_ID],tbl_Analysis[Geographic_Scope_Type],"")</f>
        <v>County</v>
      </c>
      <c r="M7" s="115" t="str">
        <f>_xlfn.XLOOKUP($A7,tbl_Analysis[Record_ID],tbl_Analysis[Geographic_Scope_Detail],"")</f>
        <v>Dublin</v>
      </c>
      <c r="N7" s="111" t="s">
        <v>2174</v>
      </c>
      <c r="O7" s="111" t="s">
        <v>71</v>
      </c>
      <c r="P7" s="111" t="s">
        <v>71</v>
      </c>
      <c r="Q7" s="111" t="s">
        <v>1022</v>
      </c>
      <c r="R7" s="111">
        <v>53.344996999999999</v>
      </c>
      <c r="S7" s="111">
        <v>-6.2614000000000001</v>
      </c>
      <c r="T7" s="113" t="s">
        <v>1614</v>
      </c>
      <c r="U7" s="113" t="s">
        <v>2160</v>
      </c>
      <c r="V7" s="113" t="s">
        <v>2177</v>
      </c>
      <c r="W7" s="113" t="s">
        <v>2178</v>
      </c>
      <c r="Y7" s="112"/>
      <c r="Z7" s="112"/>
      <c r="AA7" s="112"/>
      <c r="AB7" s="112"/>
      <c r="AC7" s="112"/>
      <c r="AD7" s="112"/>
      <c r="AE7" s="112"/>
    </row>
    <row r="8" spans="1:31" ht="32" x14ac:dyDescent="0.2">
      <c r="A8" s="111" t="s">
        <v>1625</v>
      </c>
      <c r="B8" s="114" t="s">
        <v>92</v>
      </c>
      <c r="C8" s="111" t="s">
        <v>1608</v>
      </c>
      <c r="D8" s="111" t="s">
        <v>1609</v>
      </c>
      <c r="E8" s="111" t="s">
        <v>93</v>
      </c>
      <c r="F8" s="111" t="s">
        <v>1626</v>
      </c>
      <c r="G8" s="111" t="s">
        <v>1610</v>
      </c>
      <c r="H8" s="111" t="s">
        <v>1611</v>
      </c>
      <c r="I8" s="111" t="str">
        <f>_xlfn.XLOOKUP($A8,tbl_Analysis[Record_ID],tbl_Analysis[Record_Status],"")</f>
        <v>Seasonal</v>
      </c>
      <c r="J8" s="111" t="str">
        <f>_xlfn.XLOOKUP($A8,tbl_Analysis[Record_ID],tbl_Analysis[Currently_Available],"")</f>
        <v>Yes</v>
      </c>
      <c r="K8" s="111" t="str">
        <f>_xlfn.XLOOKUP($A8,tbl_Analysis[Record_ID],tbl_Analysis[Verified],"")</f>
        <v>Yes</v>
      </c>
      <c r="L8" s="111" t="str">
        <f>_xlfn.XLOOKUP($A8,tbl_Analysis[Record_ID],tbl_Analysis[Geographic_Scope_Type],"")</f>
        <v>Local</v>
      </c>
      <c r="M8" s="111" t="str">
        <f>_xlfn.XLOOKUP($A8,tbl_Analysis[Record_ID],tbl_Analysis[Geographic_Scope_Detail],"")</f>
        <v>Carlow</v>
      </c>
      <c r="N8" s="111" t="s">
        <v>2179</v>
      </c>
      <c r="O8" s="111" t="s">
        <v>95</v>
      </c>
      <c r="P8" s="111" t="s">
        <v>95</v>
      </c>
      <c r="Q8" s="111" t="s">
        <v>1022</v>
      </c>
      <c r="R8" s="111">
        <v>52.825769999999999</v>
      </c>
      <c r="S8" s="111">
        <v>-6.9350100000000001</v>
      </c>
      <c r="T8" s="113" t="s">
        <v>1614</v>
      </c>
      <c r="U8" s="113" t="s">
        <v>2171</v>
      </c>
      <c r="V8" s="113" t="s">
        <v>2180</v>
      </c>
      <c r="W8" s="113" t="s">
        <v>2181</v>
      </c>
      <c r="Y8" s="112"/>
      <c r="Z8" s="112"/>
      <c r="AA8" s="112"/>
      <c r="AB8" s="112"/>
      <c r="AC8" s="112"/>
    </row>
    <row r="9" spans="1:31" ht="32" x14ac:dyDescent="0.2">
      <c r="A9" s="111" t="s">
        <v>1628</v>
      </c>
      <c r="B9" s="114" t="s">
        <v>98</v>
      </c>
      <c r="C9" s="111" t="s">
        <v>1608</v>
      </c>
      <c r="D9" s="111" t="s">
        <v>1609</v>
      </c>
      <c r="E9" s="111" t="s">
        <v>99</v>
      </c>
      <c r="F9" s="111" t="s">
        <v>1629</v>
      </c>
      <c r="G9" s="111" t="s">
        <v>1610</v>
      </c>
      <c r="H9" s="111" t="s">
        <v>1611</v>
      </c>
      <c r="I9" s="115" t="str">
        <f>_xlfn.XLOOKUP($A9,tbl_Analysis[Record_ID],tbl_Analysis[Record_Status],"")</f>
        <v>Seasonal</v>
      </c>
      <c r="J9" s="115" t="str">
        <f>_xlfn.XLOOKUP($A9,tbl_Analysis[Record_ID],tbl_Analysis[Currently_Available],"")</f>
        <v>Yes</v>
      </c>
      <c r="K9" s="115" t="str">
        <f>_xlfn.XLOOKUP($A9,tbl_Analysis[Record_ID],tbl_Analysis[Verified],"")</f>
        <v>Yes</v>
      </c>
      <c r="L9" s="115" t="str">
        <f>_xlfn.XLOOKUP($A9,tbl_Analysis[Record_ID],tbl_Analysis[Geographic_Scope_Type],"")</f>
        <v>National</v>
      </c>
      <c r="M9" s="115" t="str">
        <f>_xlfn.XLOOKUP($A9,tbl_Analysis[Record_ID],tbl_Analysis[Geographic_Scope_Detail],"")</f>
        <v>Ireland – national</v>
      </c>
      <c r="N9" s="111" t="s">
        <v>2182</v>
      </c>
      <c r="O9" s="111" t="s">
        <v>2183</v>
      </c>
      <c r="P9" s="111" t="s">
        <v>2184</v>
      </c>
      <c r="Q9" s="111" t="s">
        <v>1022</v>
      </c>
      <c r="R9" s="111"/>
      <c r="S9" s="111"/>
      <c r="T9" s="113" t="s">
        <v>1637</v>
      </c>
      <c r="U9" s="113" t="s">
        <v>2160</v>
      </c>
      <c r="V9" s="113" t="s">
        <v>2185</v>
      </c>
      <c r="W9" s="113" t="s">
        <v>2186</v>
      </c>
      <c r="Y9" s="112"/>
      <c r="Z9" s="112"/>
      <c r="AA9" s="112"/>
      <c r="AB9" s="112"/>
      <c r="AC9" s="112"/>
      <c r="AD9" s="112"/>
      <c r="AE9" s="112"/>
    </row>
    <row r="10" spans="1:31" ht="32" x14ac:dyDescent="0.2">
      <c r="A10" s="111" t="s">
        <v>1631</v>
      </c>
      <c r="B10" s="114" t="s">
        <v>106</v>
      </c>
      <c r="C10" s="111" t="s">
        <v>1608</v>
      </c>
      <c r="D10" s="111" t="s">
        <v>1609</v>
      </c>
      <c r="E10" s="111" t="s">
        <v>107</v>
      </c>
      <c r="F10" s="111" t="s">
        <v>1626</v>
      </c>
      <c r="G10" s="111" t="s">
        <v>1610</v>
      </c>
      <c r="H10" s="111" t="s">
        <v>1611</v>
      </c>
      <c r="I10" s="111" t="str">
        <f>_xlfn.XLOOKUP($A10,tbl_Analysis[Record_ID],tbl_Analysis[Record_Status],"")</f>
        <v>Seasonal</v>
      </c>
      <c r="J10" s="111" t="str">
        <f>_xlfn.XLOOKUP($A10,tbl_Analysis[Record_ID],tbl_Analysis[Currently_Available],"")</f>
        <v>Yes</v>
      </c>
      <c r="K10" s="111" t="str">
        <f>_xlfn.XLOOKUP($A10,tbl_Analysis[Record_ID],tbl_Analysis[Verified],"")</f>
        <v>Yes</v>
      </c>
      <c r="L10" s="111" t="str">
        <f>_xlfn.XLOOKUP($A10,tbl_Analysis[Record_ID],tbl_Analysis[Geographic_Scope_Type],"")</f>
        <v>National</v>
      </c>
      <c r="M10" s="111" t="str">
        <f>_xlfn.XLOOKUP($A10,tbl_Analysis[Record_ID],tbl_Analysis[Geographic_Scope_Detail],"")</f>
        <v>Ireland – national</v>
      </c>
      <c r="N10" s="111" t="s">
        <v>2187</v>
      </c>
      <c r="O10" s="111" t="s">
        <v>2188</v>
      </c>
      <c r="P10" s="111" t="s">
        <v>2189</v>
      </c>
      <c r="Q10" s="111" t="s">
        <v>1022</v>
      </c>
      <c r="R10" s="111">
        <v>52.282941000000001</v>
      </c>
      <c r="S10" s="111">
        <v>-9.7073689999999999</v>
      </c>
      <c r="T10" s="113" t="s">
        <v>1614</v>
      </c>
      <c r="U10" s="113" t="s">
        <v>2160</v>
      </c>
      <c r="V10" s="113" t="s">
        <v>2190</v>
      </c>
      <c r="W10" s="113" t="s">
        <v>2191</v>
      </c>
      <c r="Y10" s="112"/>
      <c r="Z10" s="112"/>
      <c r="AA10" s="112"/>
      <c r="AB10" s="112"/>
      <c r="AC10" s="112"/>
      <c r="AD10" s="112"/>
      <c r="AE10" s="112"/>
    </row>
    <row r="11" spans="1:31" ht="32" x14ac:dyDescent="0.2">
      <c r="A11" s="111" t="s">
        <v>1632</v>
      </c>
      <c r="B11" s="114" t="s">
        <v>110</v>
      </c>
      <c r="C11" s="111" t="s">
        <v>1608</v>
      </c>
      <c r="D11" s="111" t="s">
        <v>1609</v>
      </c>
      <c r="E11" s="111" t="s">
        <v>107</v>
      </c>
      <c r="F11" s="111" t="s">
        <v>1626</v>
      </c>
      <c r="G11" s="111" t="s">
        <v>1610</v>
      </c>
      <c r="H11" s="111" t="s">
        <v>1611</v>
      </c>
      <c r="I11" s="111" t="str">
        <f>_xlfn.XLOOKUP($A11,tbl_Analysis[Record_ID],tbl_Analysis[Record_Status],"")</f>
        <v>Seasonal</v>
      </c>
      <c r="J11" s="111" t="str">
        <f>_xlfn.XLOOKUP($A11,tbl_Analysis[Record_ID],tbl_Analysis[Currently_Available],"")</f>
        <v>Yes</v>
      </c>
      <c r="K11" s="111" t="str">
        <f>_xlfn.XLOOKUP($A11,tbl_Analysis[Record_ID],tbl_Analysis[Verified],"")</f>
        <v>Yes</v>
      </c>
      <c r="L11" s="115" t="str">
        <f>_xlfn.XLOOKUP($A11,tbl_Analysis[Record_ID],tbl_Analysis[Geographic_Scope_Type],"")</f>
        <v>National</v>
      </c>
      <c r="M11" s="115" t="str">
        <f>_xlfn.XLOOKUP($A11,tbl_Analysis[Record_ID],tbl_Analysis[Geographic_Scope_Detail],"")</f>
        <v>Ireland – national</v>
      </c>
      <c r="N11" s="111" t="s">
        <v>2187</v>
      </c>
      <c r="O11" s="111" t="s">
        <v>2188</v>
      </c>
      <c r="P11" s="111" t="s">
        <v>2189</v>
      </c>
      <c r="Q11" s="111" t="s">
        <v>1022</v>
      </c>
      <c r="R11" s="111">
        <v>52.282941000000001</v>
      </c>
      <c r="S11" s="111">
        <v>-9.7073689999999999</v>
      </c>
      <c r="T11" s="113" t="s">
        <v>1614</v>
      </c>
      <c r="U11" s="113" t="s">
        <v>2160</v>
      </c>
      <c r="V11" s="113" t="s">
        <v>2192</v>
      </c>
      <c r="W11" s="113" t="s">
        <v>2191</v>
      </c>
      <c r="Y11" s="112"/>
      <c r="Z11" s="112"/>
      <c r="AA11" s="112"/>
      <c r="AB11" s="112"/>
      <c r="AC11" s="112"/>
      <c r="AD11" s="112"/>
      <c r="AE11" s="112"/>
    </row>
    <row r="12" spans="1:31" ht="32" x14ac:dyDescent="0.2">
      <c r="A12" s="111" t="s">
        <v>1633</v>
      </c>
      <c r="B12" s="114" t="s">
        <v>112</v>
      </c>
      <c r="C12" s="111" t="s">
        <v>1608</v>
      </c>
      <c r="D12" s="111" t="s">
        <v>1609</v>
      </c>
      <c r="E12" s="111" t="s">
        <v>113</v>
      </c>
      <c r="F12" s="111" t="s">
        <v>1634</v>
      </c>
      <c r="G12" s="111" t="s">
        <v>1610</v>
      </c>
      <c r="H12" s="111" t="s">
        <v>1611</v>
      </c>
      <c r="I12" s="115" t="str">
        <f>_xlfn.XLOOKUP($A12,tbl_Analysis[Record_ID],tbl_Analysis[Record_Status],"")</f>
        <v>Seasonal</v>
      </c>
      <c r="J12" s="115" t="str">
        <f>_xlfn.XLOOKUP($A12,tbl_Analysis[Record_ID],tbl_Analysis[Currently_Available],"")</f>
        <v>Yes</v>
      </c>
      <c r="K12" s="115" t="str">
        <f>_xlfn.XLOOKUP($A12,tbl_Analysis[Record_ID],tbl_Analysis[Verified],"")</f>
        <v>Yes</v>
      </c>
      <c r="L12" s="111" t="str">
        <f>_xlfn.XLOOKUP($A12,tbl_Analysis[Record_ID],tbl_Analysis[Geographic_Scope_Type],"")</f>
        <v>National</v>
      </c>
      <c r="M12" s="111" t="str">
        <f>_xlfn.XLOOKUP($A12,tbl_Analysis[Record_ID],tbl_Analysis[Geographic_Scope_Detail],"")</f>
        <v>Ireland – national</v>
      </c>
      <c r="N12" s="111" t="s">
        <v>2193</v>
      </c>
      <c r="O12" s="111" t="s">
        <v>71</v>
      </c>
      <c r="P12" s="111" t="s">
        <v>71</v>
      </c>
      <c r="Q12" s="111" t="s">
        <v>1022</v>
      </c>
      <c r="R12" s="111">
        <v>53.343522999999998</v>
      </c>
      <c r="S12" s="111">
        <v>-6.2838890000000003</v>
      </c>
      <c r="T12" s="113" t="s">
        <v>1614</v>
      </c>
      <c r="U12" s="113" t="s">
        <v>2160</v>
      </c>
      <c r="V12" s="113" t="s">
        <v>2194</v>
      </c>
      <c r="W12" s="113" t="s">
        <v>2195</v>
      </c>
      <c r="Y12" s="112"/>
      <c r="Z12" s="112"/>
      <c r="AA12" s="112"/>
      <c r="AB12" s="112"/>
      <c r="AC12" s="112"/>
      <c r="AD12" s="112"/>
      <c r="AE12" s="112"/>
    </row>
    <row r="13" spans="1:31" ht="32" x14ac:dyDescent="0.2">
      <c r="A13" s="111" t="s">
        <v>1635</v>
      </c>
      <c r="B13" s="114" t="s">
        <v>117</v>
      </c>
      <c r="C13" s="111" t="s">
        <v>1608</v>
      </c>
      <c r="D13" s="111" t="s">
        <v>1609</v>
      </c>
      <c r="E13" s="111" t="s">
        <v>118</v>
      </c>
      <c r="F13" s="111" t="s">
        <v>1621</v>
      </c>
      <c r="G13" s="111" t="s">
        <v>1610</v>
      </c>
      <c r="H13" s="111" t="s">
        <v>1611</v>
      </c>
      <c r="I13" s="111" t="str">
        <f>_xlfn.XLOOKUP($A13,tbl_Analysis[Record_ID],tbl_Analysis[Record_Status],"")</f>
        <v>Active</v>
      </c>
      <c r="J13" s="111" t="str">
        <f>_xlfn.XLOOKUP($A13,tbl_Analysis[Record_ID],tbl_Analysis[Currently_Available],"")</f>
        <v>Yes</v>
      </c>
      <c r="K13" s="111" t="str">
        <f>_xlfn.XLOOKUP($A13,tbl_Analysis[Record_ID],tbl_Analysis[Verified],"")</f>
        <v>No</v>
      </c>
      <c r="L13" s="115" t="str">
        <f>_xlfn.XLOOKUP($A13,tbl_Analysis[Record_ID],tbl_Analysis[Geographic_Scope_Type],"")</f>
        <v>National</v>
      </c>
      <c r="M13" s="115" t="str">
        <f>_xlfn.XLOOKUP($A13,tbl_Analysis[Record_ID],tbl_Analysis[Geographic_Scope_Detail],"")</f>
        <v>Dublin / Ireland – national</v>
      </c>
      <c r="N13" s="111" t="s">
        <v>2196</v>
      </c>
      <c r="O13" s="111" t="s">
        <v>2197</v>
      </c>
      <c r="P13" s="111" t="s">
        <v>71</v>
      </c>
      <c r="Q13" s="111" t="s">
        <v>1022</v>
      </c>
      <c r="R13" s="111">
        <v>53.397773999999998</v>
      </c>
      <c r="S13" s="111">
        <v>-6.2632389999999996</v>
      </c>
      <c r="T13" s="113" t="s">
        <v>1614</v>
      </c>
      <c r="U13" s="113" t="s">
        <v>2160</v>
      </c>
      <c r="V13" s="113" t="s">
        <v>2198</v>
      </c>
      <c r="W13" s="113" t="s">
        <v>2199</v>
      </c>
      <c r="Y13" s="112"/>
      <c r="Z13" s="112"/>
      <c r="AA13" s="112"/>
      <c r="AB13" s="112"/>
      <c r="AC13" s="112"/>
      <c r="AD13" s="112"/>
      <c r="AE13" s="112"/>
    </row>
    <row r="14" spans="1:31" ht="48" x14ac:dyDescent="0.2">
      <c r="A14" s="111" t="s">
        <v>1638</v>
      </c>
      <c r="B14" s="114" t="s">
        <v>127</v>
      </c>
      <c r="C14" s="111" t="s">
        <v>1608</v>
      </c>
      <c r="D14" s="111" t="s">
        <v>1609</v>
      </c>
      <c r="E14" s="111" t="s">
        <v>128</v>
      </c>
      <c r="F14" s="111" t="s">
        <v>1639</v>
      </c>
      <c r="G14" s="111" t="s">
        <v>1610</v>
      </c>
      <c r="H14" s="111" t="s">
        <v>1611</v>
      </c>
      <c r="I14" s="111" t="str">
        <f>_xlfn.XLOOKUP($A14,tbl_Analysis[Record_ID],tbl_Analysis[Record_Status],"")</f>
        <v>Active</v>
      </c>
      <c r="J14" s="111" t="str">
        <f>_xlfn.XLOOKUP($A14,tbl_Analysis[Record_ID],tbl_Analysis[Currently_Available],"")</f>
        <v>Yes</v>
      </c>
      <c r="K14" s="111" t="str">
        <f>_xlfn.XLOOKUP($A14,tbl_Analysis[Record_ID],tbl_Analysis[Verified],"")</f>
        <v>Yes</v>
      </c>
      <c r="L14" s="111" t="str">
        <f>_xlfn.XLOOKUP($A14,tbl_Analysis[Record_ID],tbl_Analysis[Geographic_Scope_Type],"")</f>
        <v>County</v>
      </c>
      <c r="M14" s="111" t="str">
        <f>_xlfn.XLOOKUP($A14,tbl_Analysis[Record_ID],tbl_Analysis[Geographic_Scope_Detail],"")</f>
        <v>Dublin – UCD and off-site learning locations</v>
      </c>
      <c r="N14" s="111" t="s">
        <v>2200</v>
      </c>
      <c r="O14" s="111" t="s">
        <v>71</v>
      </c>
      <c r="P14" s="111" t="s">
        <v>71</v>
      </c>
      <c r="Q14" s="111" t="s">
        <v>1022</v>
      </c>
      <c r="R14" s="111">
        <v>53.308152</v>
      </c>
      <c r="S14" s="111">
        <v>-6.2237520000000002</v>
      </c>
      <c r="T14" s="113" t="s">
        <v>1614</v>
      </c>
      <c r="U14" s="113" t="s">
        <v>2160</v>
      </c>
      <c r="V14" s="113" t="s">
        <v>2201</v>
      </c>
      <c r="W14" s="113" t="s">
        <v>2202</v>
      </c>
      <c r="Y14" s="112"/>
      <c r="Z14" s="112"/>
      <c r="AA14" s="112"/>
      <c r="AB14" s="112"/>
      <c r="AC14" s="112"/>
      <c r="AD14" s="112"/>
      <c r="AE14" s="112"/>
    </row>
    <row r="15" spans="1:31" ht="64" x14ac:dyDescent="0.2">
      <c r="A15" s="111" t="s">
        <v>1640</v>
      </c>
      <c r="B15" s="114" t="s">
        <v>138</v>
      </c>
      <c r="C15" s="111" t="s">
        <v>1608</v>
      </c>
      <c r="D15" s="111" t="s">
        <v>1609</v>
      </c>
      <c r="E15" s="111" t="s">
        <v>139</v>
      </c>
      <c r="F15" s="111" t="s">
        <v>1629</v>
      </c>
      <c r="G15" s="111" t="s">
        <v>1610</v>
      </c>
      <c r="H15" s="111" t="s">
        <v>1611</v>
      </c>
      <c r="I15" s="115" t="str">
        <f>_xlfn.XLOOKUP($A15,tbl_Analysis[Record_ID],tbl_Analysis[Record_Status],"")</f>
        <v>Active</v>
      </c>
      <c r="J15" s="115" t="str">
        <f>_xlfn.XLOOKUP($A15,tbl_Analysis[Record_ID],tbl_Analysis[Currently_Available],"")</f>
        <v>Yes</v>
      </c>
      <c r="K15" s="115" t="str">
        <f>_xlfn.XLOOKUP($A15,tbl_Analysis[Record_ID],tbl_Analysis[Verified],"")</f>
        <v>Yes</v>
      </c>
      <c r="L15" s="115" t="str">
        <f>_xlfn.XLOOKUP($A15,tbl_Analysis[Record_ID],tbl_Analysis[Geographic_Scope_Type],"")</f>
        <v>National</v>
      </c>
      <c r="M15" s="115" t="str">
        <f>_xlfn.XLOOKUP($A15,tbl_Analysis[Record_ID],tbl_Analysis[Geographic_Scope_Detail],"")</f>
        <v>Ireland – national</v>
      </c>
      <c r="N15" s="111" t="s">
        <v>2203</v>
      </c>
      <c r="O15" s="111" t="s">
        <v>71</v>
      </c>
      <c r="P15" s="111" t="s">
        <v>71</v>
      </c>
      <c r="Q15" s="111" t="s">
        <v>1022</v>
      </c>
      <c r="R15" s="111">
        <v>53.347825</v>
      </c>
      <c r="S15" s="111">
        <v>-6.2775030000000003</v>
      </c>
      <c r="T15" s="113" t="s">
        <v>1614</v>
      </c>
      <c r="U15" s="113" t="s">
        <v>2160</v>
      </c>
      <c r="V15" s="113" t="s">
        <v>2204</v>
      </c>
      <c r="W15" s="113" t="s">
        <v>2205</v>
      </c>
      <c r="Y15" s="112"/>
      <c r="Z15" s="112"/>
      <c r="AA15" s="112"/>
      <c r="AB15" s="112"/>
      <c r="AC15" s="112"/>
      <c r="AD15" s="112"/>
      <c r="AE15" s="112"/>
    </row>
    <row r="16" spans="1:31" ht="64" x14ac:dyDescent="0.2">
      <c r="A16" s="111" t="s">
        <v>1641</v>
      </c>
      <c r="B16" s="114" t="s">
        <v>148</v>
      </c>
      <c r="C16" s="111" t="s">
        <v>1608</v>
      </c>
      <c r="D16" s="111" t="s">
        <v>1609</v>
      </c>
      <c r="E16" s="111" t="s">
        <v>139</v>
      </c>
      <c r="F16" s="111" t="s">
        <v>1629</v>
      </c>
      <c r="G16" s="111" t="s">
        <v>1610</v>
      </c>
      <c r="H16" s="111" t="s">
        <v>1611</v>
      </c>
      <c r="I16" s="111" t="str">
        <f>_xlfn.XLOOKUP($A16,tbl_Analysis[Record_ID],tbl_Analysis[Record_Status],"")</f>
        <v>Active</v>
      </c>
      <c r="J16" s="111" t="str">
        <f>_xlfn.XLOOKUP($A16,tbl_Analysis[Record_ID],tbl_Analysis[Currently_Available],"")</f>
        <v>Yes</v>
      </c>
      <c r="K16" s="111" t="str">
        <f>_xlfn.XLOOKUP($A16,tbl_Analysis[Record_ID],tbl_Analysis[Verified],"")</f>
        <v>Yes</v>
      </c>
      <c r="L16" s="111" t="str">
        <f>_xlfn.XLOOKUP($A16,tbl_Analysis[Record_ID],tbl_Analysis[Geographic_Scope_Type],"")</f>
        <v>National</v>
      </c>
      <c r="M16" s="111" t="str">
        <f>_xlfn.XLOOKUP($A16,tbl_Analysis[Record_ID],tbl_Analysis[Geographic_Scope_Detail],"")</f>
        <v>Ireland – national</v>
      </c>
      <c r="N16" s="111" t="s">
        <v>2203</v>
      </c>
      <c r="O16" s="111" t="s">
        <v>71</v>
      </c>
      <c r="P16" s="111" t="s">
        <v>71</v>
      </c>
      <c r="Q16" s="111" t="s">
        <v>1022</v>
      </c>
      <c r="R16" s="111">
        <v>53.347825</v>
      </c>
      <c r="S16" s="111">
        <v>-6.2775030000000003</v>
      </c>
      <c r="T16" s="113" t="s">
        <v>1614</v>
      </c>
      <c r="U16" s="113" t="s">
        <v>2160</v>
      </c>
      <c r="V16" s="113" t="s">
        <v>2206</v>
      </c>
      <c r="W16" s="113" t="s">
        <v>2207</v>
      </c>
      <c r="Y16" s="112"/>
      <c r="Z16" s="112"/>
      <c r="AA16" s="112"/>
      <c r="AB16" s="112"/>
      <c r="AC16" s="112"/>
      <c r="AD16" s="112"/>
      <c r="AE16" s="112"/>
    </row>
    <row r="17" spans="1:31" ht="32" x14ac:dyDescent="0.2">
      <c r="A17" s="111" t="s">
        <v>1642</v>
      </c>
      <c r="B17" s="114" t="s">
        <v>154</v>
      </c>
      <c r="C17" s="111" t="s">
        <v>1608</v>
      </c>
      <c r="D17" s="111" t="s">
        <v>1609</v>
      </c>
      <c r="E17" s="111" t="s">
        <v>155</v>
      </c>
      <c r="F17" s="111" t="s">
        <v>260</v>
      </c>
      <c r="G17" s="111" t="s">
        <v>1610</v>
      </c>
      <c r="H17" s="111" t="s">
        <v>1611</v>
      </c>
      <c r="I17" s="111" t="str">
        <f>_xlfn.XLOOKUP($A17,tbl_Analysis[Record_ID],tbl_Analysis[Record_Status],"")</f>
        <v>Active</v>
      </c>
      <c r="J17" s="111" t="str">
        <f>_xlfn.XLOOKUP($A17,tbl_Analysis[Record_ID],tbl_Analysis[Currently_Available],"")</f>
        <v>Yes</v>
      </c>
      <c r="K17" s="111" t="str">
        <f>_xlfn.XLOOKUP($A17,tbl_Analysis[Record_ID],tbl_Analysis[Verified],"")</f>
        <v>Yes</v>
      </c>
      <c r="L17" s="115" t="str">
        <f>_xlfn.XLOOKUP($A17,tbl_Analysis[Record_ID],tbl_Analysis[Geographic_Scope_Type],"")</f>
        <v>National</v>
      </c>
      <c r="M17" s="115" t="str">
        <f>_xlfn.XLOOKUP($A17,tbl_Analysis[Record_ID],tbl_Analysis[Geographic_Scope_Detail],"")</f>
        <v>Ireland – national</v>
      </c>
      <c r="N17" s="111" t="s">
        <v>2208</v>
      </c>
      <c r="O17" s="111" t="s">
        <v>2184</v>
      </c>
      <c r="P17" s="111" t="s">
        <v>2184</v>
      </c>
      <c r="Q17" s="111" t="s">
        <v>1022</v>
      </c>
      <c r="R17" s="111">
        <v>53.288499999999999</v>
      </c>
      <c r="S17" s="111">
        <v>-9.0683000000000007</v>
      </c>
      <c r="T17" s="113" t="s">
        <v>1614</v>
      </c>
      <c r="U17" s="113" t="s">
        <v>2160</v>
      </c>
      <c r="V17" s="113" t="s">
        <v>2209</v>
      </c>
      <c r="W17" s="113" t="s">
        <v>2210</v>
      </c>
      <c r="Y17" s="112"/>
      <c r="Z17" s="112"/>
      <c r="AA17" s="112"/>
      <c r="AB17" s="112"/>
      <c r="AC17" s="112"/>
      <c r="AD17" s="112"/>
      <c r="AE17" s="112"/>
    </row>
    <row r="18" spans="1:31" ht="64" x14ac:dyDescent="0.2">
      <c r="A18" s="111" t="s">
        <v>1643</v>
      </c>
      <c r="B18" s="114" t="s">
        <v>163</v>
      </c>
      <c r="C18" s="111" t="s">
        <v>1608</v>
      </c>
      <c r="D18" s="111" t="s">
        <v>1609</v>
      </c>
      <c r="E18" s="111" t="s">
        <v>139</v>
      </c>
      <c r="F18" s="111" t="s">
        <v>1629</v>
      </c>
      <c r="G18" s="111" t="s">
        <v>1610</v>
      </c>
      <c r="H18" s="111" t="s">
        <v>1611</v>
      </c>
      <c r="I18" s="115" t="str">
        <f>_xlfn.XLOOKUP($A18,tbl_Analysis[Record_ID],tbl_Analysis[Record_Status],"")</f>
        <v>Active</v>
      </c>
      <c r="J18" s="115" t="str">
        <f>_xlfn.XLOOKUP($A18,tbl_Analysis[Record_ID],tbl_Analysis[Currently_Available],"")</f>
        <v>Yes</v>
      </c>
      <c r="K18" s="115" t="str">
        <f>_xlfn.XLOOKUP($A18,tbl_Analysis[Record_ID],tbl_Analysis[Verified],"")</f>
        <v>Yes</v>
      </c>
      <c r="L18" s="111" t="str">
        <f>_xlfn.XLOOKUP($A18,tbl_Analysis[Record_ID],tbl_Analysis[Geographic_Scope_Type],"")</f>
        <v>National</v>
      </c>
      <c r="M18" s="111" t="str">
        <f>_xlfn.XLOOKUP($A18,tbl_Analysis[Record_ID],tbl_Analysis[Geographic_Scope_Detail],"")</f>
        <v>Ireland – national</v>
      </c>
      <c r="N18" s="111" t="s">
        <v>2203</v>
      </c>
      <c r="O18" s="111" t="s">
        <v>71</v>
      </c>
      <c r="P18" s="111" t="s">
        <v>71</v>
      </c>
      <c r="Q18" s="111" t="s">
        <v>1022</v>
      </c>
      <c r="R18" s="111">
        <v>53.347825</v>
      </c>
      <c r="S18" s="111">
        <v>-6.2775030000000003</v>
      </c>
      <c r="T18" s="113" t="s">
        <v>1614</v>
      </c>
      <c r="U18" s="113" t="s">
        <v>2160</v>
      </c>
      <c r="V18" s="113" t="s">
        <v>2211</v>
      </c>
      <c r="W18" s="113" t="s">
        <v>2207</v>
      </c>
      <c r="Y18" s="112"/>
      <c r="Z18" s="112"/>
      <c r="AA18" s="112"/>
      <c r="AB18" s="112"/>
      <c r="AC18" s="112"/>
      <c r="AD18" s="112"/>
      <c r="AE18" s="112"/>
    </row>
    <row r="19" spans="1:31" ht="64" x14ac:dyDescent="0.2">
      <c r="A19" s="111" t="s">
        <v>1644</v>
      </c>
      <c r="B19" s="114" t="s">
        <v>165</v>
      </c>
      <c r="C19" s="111" t="s">
        <v>1608</v>
      </c>
      <c r="D19" s="111" t="s">
        <v>1609</v>
      </c>
      <c r="E19" s="111" t="s">
        <v>139</v>
      </c>
      <c r="F19" s="111" t="s">
        <v>1629</v>
      </c>
      <c r="G19" s="111" t="s">
        <v>1610</v>
      </c>
      <c r="H19" s="111" t="s">
        <v>1611</v>
      </c>
      <c r="I19" s="111" t="str">
        <f>_xlfn.XLOOKUP($A19,tbl_Analysis[Record_ID],tbl_Analysis[Record_Status],"")</f>
        <v>Active</v>
      </c>
      <c r="J19" s="111" t="str">
        <f>_xlfn.XLOOKUP($A19,tbl_Analysis[Record_ID],tbl_Analysis[Currently_Available],"")</f>
        <v>Yes</v>
      </c>
      <c r="K19" s="111" t="str">
        <f>_xlfn.XLOOKUP($A19,tbl_Analysis[Record_ID],tbl_Analysis[Verified],"")</f>
        <v>Yes</v>
      </c>
      <c r="L19" s="115" t="str">
        <f>_xlfn.XLOOKUP($A19,tbl_Analysis[Record_ID],tbl_Analysis[Geographic_Scope_Type],"")</f>
        <v>National</v>
      </c>
      <c r="M19" s="115" t="str">
        <f>_xlfn.XLOOKUP($A19,tbl_Analysis[Record_ID],tbl_Analysis[Geographic_Scope_Detail],"")</f>
        <v>Ireland – national</v>
      </c>
      <c r="N19" s="111" t="s">
        <v>2203</v>
      </c>
      <c r="O19" s="111" t="s">
        <v>71</v>
      </c>
      <c r="P19" s="111" t="s">
        <v>71</v>
      </c>
      <c r="Q19" s="111" t="s">
        <v>1022</v>
      </c>
      <c r="R19" s="111">
        <v>53.347825</v>
      </c>
      <c r="S19" s="111">
        <v>-6.2775030000000003</v>
      </c>
      <c r="T19" s="113" t="s">
        <v>1614</v>
      </c>
      <c r="U19" s="113" t="s">
        <v>2160</v>
      </c>
      <c r="V19" s="113" t="s">
        <v>2212</v>
      </c>
      <c r="W19" s="113" t="s">
        <v>2207</v>
      </c>
      <c r="Y19" s="112"/>
      <c r="Z19" s="112"/>
      <c r="AA19" s="112"/>
      <c r="AB19" s="112"/>
      <c r="AC19" s="112"/>
      <c r="AD19" s="112"/>
      <c r="AE19" s="112"/>
    </row>
    <row r="20" spans="1:31" ht="64" x14ac:dyDescent="0.2">
      <c r="A20" s="111" t="s">
        <v>1645</v>
      </c>
      <c r="B20" s="114" t="s">
        <v>169</v>
      </c>
      <c r="C20" s="111" t="s">
        <v>1608</v>
      </c>
      <c r="D20" s="111" t="s">
        <v>1609</v>
      </c>
      <c r="E20" s="111" t="s">
        <v>139</v>
      </c>
      <c r="F20" s="111" t="s">
        <v>1629</v>
      </c>
      <c r="G20" s="111" t="s">
        <v>1610</v>
      </c>
      <c r="H20" s="111" t="s">
        <v>1611</v>
      </c>
      <c r="I20" s="111" t="str">
        <f>_xlfn.XLOOKUP($A20,tbl_Analysis[Record_ID],tbl_Analysis[Record_Status],"")</f>
        <v>Active</v>
      </c>
      <c r="J20" s="111" t="str">
        <f>_xlfn.XLOOKUP($A20,tbl_Analysis[Record_ID],tbl_Analysis[Currently_Available],"")</f>
        <v>Yes</v>
      </c>
      <c r="K20" s="111" t="str">
        <f>_xlfn.XLOOKUP($A20,tbl_Analysis[Record_ID],tbl_Analysis[Verified],"")</f>
        <v>Yes</v>
      </c>
      <c r="L20" s="111" t="str">
        <f>_xlfn.XLOOKUP($A20,tbl_Analysis[Record_ID],tbl_Analysis[Geographic_Scope_Type],"")</f>
        <v>National</v>
      </c>
      <c r="M20" s="111" t="str">
        <f>_xlfn.XLOOKUP($A20,tbl_Analysis[Record_ID],tbl_Analysis[Geographic_Scope_Detail],"")</f>
        <v>Ireland – national</v>
      </c>
      <c r="N20" s="111" t="s">
        <v>2203</v>
      </c>
      <c r="O20" s="111" t="s">
        <v>71</v>
      </c>
      <c r="P20" s="111" t="s">
        <v>71</v>
      </c>
      <c r="Q20" s="111" t="s">
        <v>1022</v>
      </c>
      <c r="R20" s="111">
        <v>53.347825</v>
      </c>
      <c r="S20" s="111">
        <v>-6.2775030000000003</v>
      </c>
      <c r="T20" s="113" t="s">
        <v>1614</v>
      </c>
      <c r="U20" s="113" t="s">
        <v>2160</v>
      </c>
      <c r="V20" s="113" t="s">
        <v>2213</v>
      </c>
      <c r="W20" s="113" t="s">
        <v>2207</v>
      </c>
      <c r="Y20" s="112"/>
      <c r="Z20" s="112"/>
      <c r="AA20" s="112"/>
      <c r="AB20" s="112"/>
      <c r="AC20" s="112"/>
      <c r="AD20" s="112"/>
      <c r="AE20" s="112"/>
    </row>
    <row r="21" spans="1:31" ht="64" x14ac:dyDescent="0.2">
      <c r="A21" s="111" t="s">
        <v>1646</v>
      </c>
      <c r="B21" s="114" t="s">
        <v>171</v>
      </c>
      <c r="C21" s="111" t="s">
        <v>1608</v>
      </c>
      <c r="D21" s="111" t="s">
        <v>1609</v>
      </c>
      <c r="E21" s="111" t="s">
        <v>139</v>
      </c>
      <c r="F21" s="111" t="s">
        <v>1629</v>
      </c>
      <c r="G21" s="111" t="s">
        <v>1610</v>
      </c>
      <c r="H21" s="111" t="s">
        <v>1611</v>
      </c>
      <c r="I21" s="115" t="str">
        <f>_xlfn.XLOOKUP($A21,tbl_Analysis[Record_ID],tbl_Analysis[Record_Status],"")</f>
        <v>Active</v>
      </c>
      <c r="J21" s="115" t="str">
        <f>_xlfn.XLOOKUP($A21,tbl_Analysis[Record_ID],tbl_Analysis[Currently_Available],"")</f>
        <v>Yes</v>
      </c>
      <c r="K21" s="115" t="str">
        <f>_xlfn.XLOOKUP($A21,tbl_Analysis[Record_ID],tbl_Analysis[Verified],"")</f>
        <v>Yes</v>
      </c>
      <c r="L21" s="115" t="str">
        <f>_xlfn.XLOOKUP($A21,tbl_Analysis[Record_ID],tbl_Analysis[Geographic_Scope_Type],"")</f>
        <v>National</v>
      </c>
      <c r="M21" s="115" t="str">
        <f>_xlfn.XLOOKUP($A21,tbl_Analysis[Record_ID],tbl_Analysis[Geographic_Scope_Detail],"")</f>
        <v>Ireland – national</v>
      </c>
      <c r="N21" s="111" t="s">
        <v>2203</v>
      </c>
      <c r="O21" s="111" t="s">
        <v>71</v>
      </c>
      <c r="P21" s="111" t="s">
        <v>71</v>
      </c>
      <c r="Q21" s="111" t="s">
        <v>1022</v>
      </c>
      <c r="R21" s="111">
        <v>53.347825</v>
      </c>
      <c r="S21" s="111">
        <v>-6.2775030000000003</v>
      </c>
      <c r="T21" s="113" t="s">
        <v>1614</v>
      </c>
      <c r="U21" s="113" t="s">
        <v>2160</v>
      </c>
      <c r="V21" s="113" t="s">
        <v>2214</v>
      </c>
      <c r="W21" s="113" t="s">
        <v>2207</v>
      </c>
      <c r="Y21" s="112"/>
      <c r="Z21" s="112"/>
      <c r="AA21" s="112"/>
      <c r="AB21" s="112"/>
      <c r="AC21" s="112"/>
    </row>
    <row r="22" spans="1:31" ht="64" x14ac:dyDescent="0.2">
      <c r="A22" s="111" t="s">
        <v>1647</v>
      </c>
      <c r="B22" s="114" t="s">
        <v>173</v>
      </c>
      <c r="C22" s="111" t="s">
        <v>1608</v>
      </c>
      <c r="D22" s="111" t="s">
        <v>1609</v>
      </c>
      <c r="E22" s="111" t="s">
        <v>139</v>
      </c>
      <c r="F22" s="111" t="s">
        <v>1629</v>
      </c>
      <c r="G22" s="111" t="s">
        <v>1610</v>
      </c>
      <c r="H22" s="111" t="s">
        <v>1611</v>
      </c>
      <c r="I22" s="111" t="str">
        <f>_xlfn.XLOOKUP($A22,tbl_Analysis[Record_ID],tbl_Analysis[Record_Status],"")</f>
        <v>Active</v>
      </c>
      <c r="J22" s="111" t="str">
        <f>_xlfn.XLOOKUP($A22,tbl_Analysis[Record_ID],tbl_Analysis[Currently_Available],"")</f>
        <v>Yes</v>
      </c>
      <c r="K22" s="111" t="str">
        <f>_xlfn.XLOOKUP($A22,tbl_Analysis[Record_ID],tbl_Analysis[Verified],"")</f>
        <v>Yes</v>
      </c>
      <c r="L22" s="111" t="str">
        <f>_xlfn.XLOOKUP($A22,tbl_Analysis[Record_ID],tbl_Analysis[Geographic_Scope_Type],"")</f>
        <v>National</v>
      </c>
      <c r="M22" s="111" t="str">
        <f>_xlfn.XLOOKUP($A22,tbl_Analysis[Record_ID],tbl_Analysis[Geographic_Scope_Detail],"")</f>
        <v>Ireland – national</v>
      </c>
      <c r="N22" s="111" t="s">
        <v>2203</v>
      </c>
      <c r="O22" s="111" t="s">
        <v>71</v>
      </c>
      <c r="P22" s="111" t="s">
        <v>71</v>
      </c>
      <c r="Q22" s="111" t="s">
        <v>1022</v>
      </c>
      <c r="R22" s="111">
        <v>53.347825</v>
      </c>
      <c r="S22" s="111">
        <v>-6.2775030000000003</v>
      </c>
      <c r="T22" s="113" t="s">
        <v>1614</v>
      </c>
      <c r="U22" s="113" t="s">
        <v>2160</v>
      </c>
      <c r="V22" s="113" t="s">
        <v>2215</v>
      </c>
      <c r="W22" s="113" t="s">
        <v>2207</v>
      </c>
      <c r="Y22" s="112"/>
      <c r="Z22" s="112"/>
      <c r="AA22" s="112"/>
      <c r="AB22" s="112"/>
      <c r="AC22" s="112"/>
    </row>
    <row r="23" spans="1:31" ht="64" x14ac:dyDescent="0.2">
      <c r="A23" s="111" t="s">
        <v>1648</v>
      </c>
      <c r="B23" s="114" t="s">
        <v>178</v>
      </c>
      <c r="C23" s="111" t="s">
        <v>1608</v>
      </c>
      <c r="D23" s="111" t="s">
        <v>1609</v>
      </c>
      <c r="E23" s="111" t="s">
        <v>139</v>
      </c>
      <c r="F23" s="111" t="s">
        <v>1629</v>
      </c>
      <c r="G23" s="111" t="s">
        <v>1610</v>
      </c>
      <c r="H23" s="111" t="s">
        <v>1611</v>
      </c>
      <c r="I23" s="111" t="str">
        <f>_xlfn.XLOOKUP($A23,tbl_Analysis[Record_ID],tbl_Analysis[Record_Status],"")</f>
        <v>Active</v>
      </c>
      <c r="J23" s="111" t="str">
        <f>_xlfn.XLOOKUP($A23,tbl_Analysis[Record_ID],tbl_Analysis[Currently_Available],"")</f>
        <v>Yes</v>
      </c>
      <c r="K23" s="111" t="str">
        <f>_xlfn.XLOOKUP($A23,tbl_Analysis[Record_ID],tbl_Analysis[Verified],"")</f>
        <v>Yes</v>
      </c>
      <c r="L23" s="115" t="str">
        <f>_xlfn.XLOOKUP($A23,tbl_Analysis[Record_ID],tbl_Analysis[Geographic_Scope_Type],"")</f>
        <v>National</v>
      </c>
      <c r="M23" s="115" t="str">
        <f>_xlfn.XLOOKUP($A23,tbl_Analysis[Record_ID],tbl_Analysis[Geographic_Scope_Detail],"")</f>
        <v>Ireland – national</v>
      </c>
      <c r="N23" s="111" t="s">
        <v>2203</v>
      </c>
      <c r="O23" s="111" t="s">
        <v>71</v>
      </c>
      <c r="P23" s="111" t="s">
        <v>71</v>
      </c>
      <c r="Q23" s="111" t="s">
        <v>1022</v>
      </c>
      <c r="R23" s="111">
        <v>53.347825</v>
      </c>
      <c r="S23" s="111">
        <v>-6.2775030000000003</v>
      </c>
      <c r="T23" s="113" t="s">
        <v>1614</v>
      </c>
      <c r="U23" s="113" t="s">
        <v>2160</v>
      </c>
      <c r="V23" s="113" t="s">
        <v>2216</v>
      </c>
      <c r="W23" s="113" t="s">
        <v>2207</v>
      </c>
      <c r="Y23" s="112"/>
      <c r="Z23" s="112"/>
      <c r="AA23" s="112"/>
      <c r="AB23" s="112"/>
      <c r="AC23" s="112"/>
      <c r="AD23" s="112"/>
      <c r="AE23" s="112"/>
    </row>
    <row r="24" spans="1:31" ht="32" x14ac:dyDescent="0.2">
      <c r="A24" s="111" t="s">
        <v>1649</v>
      </c>
      <c r="B24" s="114" t="s">
        <v>180</v>
      </c>
      <c r="C24" s="111" t="s">
        <v>1608</v>
      </c>
      <c r="D24" s="111" t="s">
        <v>1609</v>
      </c>
      <c r="E24" s="111" t="s">
        <v>181</v>
      </c>
      <c r="F24" s="111" t="s">
        <v>1639</v>
      </c>
      <c r="G24" s="111" t="s">
        <v>1610</v>
      </c>
      <c r="H24" s="111" t="s">
        <v>1611</v>
      </c>
      <c r="I24" s="115" t="str">
        <f>_xlfn.XLOOKUP($A24,tbl_Analysis[Record_ID],tbl_Analysis[Record_Status],"")</f>
        <v>Active</v>
      </c>
      <c r="J24" s="115" t="str">
        <f>_xlfn.XLOOKUP($A24,tbl_Analysis[Record_ID],tbl_Analysis[Currently_Available],"")</f>
        <v>Yes</v>
      </c>
      <c r="K24" s="115" t="str">
        <f>_xlfn.XLOOKUP($A24,tbl_Analysis[Record_ID],tbl_Analysis[Verified],"")</f>
        <v>Yes</v>
      </c>
      <c r="L24" s="111" t="str">
        <f>_xlfn.XLOOKUP($A24,tbl_Analysis[Record_ID],tbl_Analysis[Geographic_Scope_Type],"")</f>
        <v>National</v>
      </c>
      <c r="M24" s="111" t="str">
        <f>_xlfn.XLOOKUP($A24,tbl_Analysis[Record_ID],tbl_Analysis[Geographic_Scope_Detail],"")</f>
        <v>Ireland – national; participating secondary schools</v>
      </c>
      <c r="N24" s="111" t="s">
        <v>2217</v>
      </c>
      <c r="O24" s="111" t="s">
        <v>71</v>
      </c>
      <c r="P24" s="111" t="s">
        <v>71</v>
      </c>
      <c r="Q24" s="111" t="s">
        <v>1022</v>
      </c>
      <c r="R24" s="111">
        <v>53.308152</v>
      </c>
      <c r="S24" s="111">
        <v>-6.2237520000000002</v>
      </c>
      <c r="T24" s="113" t="s">
        <v>1614</v>
      </c>
      <c r="U24" s="113" t="s">
        <v>2160</v>
      </c>
      <c r="V24" s="113" t="s">
        <v>2218</v>
      </c>
      <c r="W24" s="113" t="s">
        <v>2219</v>
      </c>
      <c r="Y24" s="112"/>
      <c r="Z24" s="112"/>
      <c r="AA24" s="112"/>
      <c r="AB24" s="112"/>
      <c r="AC24" s="112"/>
      <c r="AD24" s="112"/>
      <c r="AE24" s="112"/>
    </row>
    <row r="25" spans="1:31" ht="32" x14ac:dyDescent="0.2">
      <c r="A25" s="111" t="s">
        <v>1650</v>
      </c>
      <c r="B25" s="114" t="s">
        <v>190</v>
      </c>
      <c r="C25" s="111" t="s">
        <v>1608</v>
      </c>
      <c r="D25" s="111" t="s">
        <v>1609</v>
      </c>
      <c r="E25" s="111" t="s">
        <v>191</v>
      </c>
      <c r="F25" s="111" t="s">
        <v>1621</v>
      </c>
      <c r="G25" s="111" t="s">
        <v>1610</v>
      </c>
      <c r="H25" s="111" t="s">
        <v>1611</v>
      </c>
      <c r="I25" s="111" t="str">
        <f>_xlfn.XLOOKUP($A25,tbl_Analysis[Record_ID],tbl_Analysis[Record_Status],"")</f>
        <v>Active</v>
      </c>
      <c r="J25" s="111" t="str">
        <f>_xlfn.XLOOKUP($A25,tbl_Analysis[Record_ID],tbl_Analysis[Currently_Available],"")</f>
        <v>Yes</v>
      </c>
      <c r="K25" s="111" t="str">
        <f>_xlfn.XLOOKUP($A25,tbl_Analysis[Record_ID],tbl_Analysis[Verified],"")</f>
        <v>Yes</v>
      </c>
      <c r="L25" s="115" t="str">
        <f>_xlfn.XLOOKUP($A25,tbl_Analysis[Record_ID],tbl_Analysis[Geographic_Scope_Type],"")</f>
        <v>National</v>
      </c>
      <c r="M25" s="115" t="str">
        <f>_xlfn.XLOOKUP($A25,tbl_Analysis[Record_ID],tbl_Analysis[Geographic_Scope_Detail],"")</f>
        <v>Ireland – national; delivered through Foróige settings</v>
      </c>
      <c r="N25" s="111" t="s">
        <v>2220</v>
      </c>
      <c r="O25" s="111" t="s">
        <v>71</v>
      </c>
      <c r="P25" s="111" t="s">
        <v>71</v>
      </c>
      <c r="Q25" s="111" t="s">
        <v>1022</v>
      </c>
      <c r="R25" s="111">
        <v>53.330395000000003</v>
      </c>
      <c r="S25" s="111">
        <v>-6.3733519999999997</v>
      </c>
      <c r="T25" s="113" t="s">
        <v>1614</v>
      </c>
      <c r="U25" s="113" t="s">
        <v>2160</v>
      </c>
      <c r="V25" s="113" t="s">
        <v>2221</v>
      </c>
      <c r="W25" s="113" t="s">
        <v>2222</v>
      </c>
      <c r="Y25" s="112"/>
      <c r="Z25" s="112"/>
      <c r="AA25" s="112"/>
      <c r="AB25" s="112"/>
      <c r="AC25" s="112"/>
      <c r="AD25" s="112"/>
      <c r="AE25" s="112"/>
    </row>
    <row r="26" spans="1:31" ht="48" x14ac:dyDescent="0.2">
      <c r="A26" s="111" t="s">
        <v>1651</v>
      </c>
      <c r="B26" s="114" t="s">
        <v>198</v>
      </c>
      <c r="C26" s="111" t="s">
        <v>1608</v>
      </c>
      <c r="D26" s="111" t="s">
        <v>1609</v>
      </c>
      <c r="E26" s="111" t="s">
        <v>199</v>
      </c>
      <c r="F26" s="111" t="s">
        <v>1652</v>
      </c>
      <c r="G26" s="111" t="s">
        <v>1610</v>
      </c>
      <c r="H26" s="111" t="s">
        <v>1611</v>
      </c>
      <c r="I26" s="111" t="str">
        <f>_xlfn.XLOOKUP($A26,tbl_Analysis[Record_ID],tbl_Analysis[Record_Status],"")</f>
        <v>Active</v>
      </c>
      <c r="J26" s="111" t="str">
        <f>_xlfn.XLOOKUP($A26,tbl_Analysis[Record_ID],tbl_Analysis[Currently_Available],"")</f>
        <v>Yes</v>
      </c>
      <c r="K26" s="111" t="str">
        <f>_xlfn.XLOOKUP($A26,tbl_Analysis[Record_ID],tbl_Analysis[Verified],"")</f>
        <v>Yes</v>
      </c>
      <c r="L26" s="111" t="str">
        <f>_xlfn.XLOOKUP($A26,tbl_Analysis[Record_ID],tbl_Analysis[Geographic_Scope_Type],"")</f>
        <v>National</v>
      </c>
      <c r="M26" s="111" t="str">
        <f>_xlfn.XLOOKUP($A26,tbl_Analysis[Record_ID],tbl_Analysis[Geographic_Scope_Detail],"")</f>
        <v>Ireland – national</v>
      </c>
      <c r="N26" s="111" t="s">
        <v>2223</v>
      </c>
      <c r="O26" s="111" t="s">
        <v>2224</v>
      </c>
      <c r="P26" s="111" t="s">
        <v>2225</v>
      </c>
      <c r="Q26" s="111" t="s">
        <v>1022</v>
      </c>
      <c r="R26" s="111"/>
      <c r="S26" s="111"/>
      <c r="T26" s="113" t="s">
        <v>2226</v>
      </c>
      <c r="U26" s="113" t="s">
        <v>2227</v>
      </c>
      <c r="V26" s="113" t="s">
        <v>2228</v>
      </c>
      <c r="W26" s="113" t="s">
        <v>2229</v>
      </c>
      <c r="Y26" s="112"/>
      <c r="Z26" s="112"/>
      <c r="AA26" s="112"/>
      <c r="AB26" s="112"/>
      <c r="AC26" s="112"/>
    </row>
    <row r="27" spans="1:31" ht="48" x14ac:dyDescent="0.2">
      <c r="A27" s="111" t="s">
        <v>1653</v>
      </c>
      <c r="B27" s="114" t="s">
        <v>207</v>
      </c>
      <c r="C27" s="111" t="s">
        <v>1608</v>
      </c>
      <c r="D27" s="111" t="s">
        <v>1609</v>
      </c>
      <c r="E27" s="111" t="s">
        <v>208</v>
      </c>
      <c r="F27" s="111" t="s">
        <v>1652</v>
      </c>
      <c r="G27" s="111" t="s">
        <v>1610</v>
      </c>
      <c r="H27" s="111" t="s">
        <v>1611</v>
      </c>
      <c r="I27" s="115" t="str">
        <f>_xlfn.XLOOKUP($A27,tbl_Analysis[Record_ID],tbl_Analysis[Record_Status],"")</f>
        <v>Seasonal</v>
      </c>
      <c r="J27" s="115" t="str">
        <f>_xlfn.XLOOKUP($A27,tbl_Analysis[Record_ID],tbl_Analysis[Currently_Available],"")</f>
        <v>Yes</v>
      </c>
      <c r="K27" s="115" t="str">
        <f>_xlfn.XLOOKUP($A27,tbl_Analysis[Record_ID],tbl_Analysis[Verified],"")</f>
        <v>Yes</v>
      </c>
      <c r="L27" s="115" t="str">
        <f>_xlfn.XLOOKUP($A27,tbl_Analysis[Record_ID],tbl_Analysis[Geographic_Scope_Type],"")</f>
        <v>National</v>
      </c>
      <c r="M27" s="115" t="str">
        <f>_xlfn.XLOOKUP($A27,tbl_Analysis[Record_ID],tbl_Analysis[Geographic_Scope_Detail],"")</f>
        <v>Ireland – national</v>
      </c>
      <c r="N27" s="111" t="s">
        <v>2230</v>
      </c>
      <c r="O27" s="111" t="s">
        <v>2224</v>
      </c>
      <c r="P27" s="111" t="s">
        <v>2225</v>
      </c>
      <c r="Q27" s="111" t="s">
        <v>1022</v>
      </c>
      <c r="R27" s="111"/>
      <c r="S27" s="111"/>
      <c r="T27" s="113" t="s">
        <v>2226</v>
      </c>
      <c r="U27" s="113" t="s">
        <v>2227</v>
      </c>
      <c r="V27" s="113" t="s">
        <v>2231</v>
      </c>
      <c r="W27" s="113" t="s">
        <v>2232</v>
      </c>
      <c r="Y27" s="112"/>
      <c r="Z27" s="112"/>
      <c r="AA27" s="112"/>
      <c r="AB27" s="112"/>
      <c r="AC27" s="112"/>
      <c r="AD27" s="112"/>
      <c r="AE27" s="112"/>
    </row>
    <row r="28" spans="1:31" ht="48" x14ac:dyDescent="0.2">
      <c r="A28" s="111" t="s">
        <v>1654</v>
      </c>
      <c r="B28" s="114" t="s">
        <v>215</v>
      </c>
      <c r="C28" s="111" t="s">
        <v>1608</v>
      </c>
      <c r="D28" s="111" t="s">
        <v>1609</v>
      </c>
      <c r="E28" s="111" t="s">
        <v>208</v>
      </c>
      <c r="F28" s="111" t="s">
        <v>1652</v>
      </c>
      <c r="G28" s="111" t="s">
        <v>1610</v>
      </c>
      <c r="H28" s="111" t="s">
        <v>1611</v>
      </c>
      <c r="I28" s="111" t="str">
        <f>_xlfn.XLOOKUP($A28,tbl_Analysis[Record_ID],tbl_Analysis[Record_Status],"")</f>
        <v>Seasonal</v>
      </c>
      <c r="J28" s="111" t="str">
        <f>_xlfn.XLOOKUP($A28,tbl_Analysis[Record_ID],tbl_Analysis[Currently_Available],"")</f>
        <v>Yes</v>
      </c>
      <c r="K28" s="111" t="str">
        <f>_xlfn.XLOOKUP($A28,tbl_Analysis[Record_ID],tbl_Analysis[Verified],"")</f>
        <v>Yes</v>
      </c>
      <c r="L28" s="111" t="str">
        <f>_xlfn.XLOOKUP($A28,tbl_Analysis[Record_ID],tbl_Analysis[Geographic_Scope_Type],"")</f>
        <v>National</v>
      </c>
      <c r="M28" s="111" t="str">
        <f>_xlfn.XLOOKUP($A28,tbl_Analysis[Record_ID],tbl_Analysis[Geographic_Scope_Detail],"")</f>
        <v>Ireland – national</v>
      </c>
      <c r="N28" s="111" t="s">
        <v>2230</v>
      </c>
      <c r="O28" s="111" t="s">
        <v>2224</v>
      </c>
      <c r="P28" s="111" t="s">
        <v>2225</v>
      </c>
      <c r="Q28" s="111" t="s">
        <v>1022</v>
      </c>
      <c r="R28" s="111"/>
      <c r="S28" s="111"/>
      <c r="T28" s="113" t="s">
        <v>2226</v>
      </c>
      <c r="U28" s="113" t="s">
        <v>2227</v>
      </c>
      <c r="V28" s="113" t="s">
        <v>2233</v>
      </c>
      <c r="W28" s="113" t="s">
        <v>2234</v>
      </c>
      <c r="Y28" s="112"/>
      <c r="Z28" s="112"/>
      <c r="AA28" s="112"/>
      <c r="AB28" s="112"/>
      <c r="AC28" s="112"/>
    </row>
    <row r="29" spans="1:31" ht="48" x14ac:dyDescent="0.2">
      <c r="A29" s="111" t="s">
        <v>1655</v>
      </c>
      <c r="B29" s="114" t="s">
        <v>223</v>
      </c>
      <c r="C29" s="111" t="s">
        <v>1608</v>
      </c>
      <c r="D29" s="111" t="s">
        <v>1609</v>
      </c>
      <c r="E29" s="111" t="s">
        <v>208</v>
      </c>
      <c r="F29" s="111" t="s">
        <v>1652</v>
      </c>
      <c r="G29" s="111" t="s">
        <v>1610</v>
      </c>
      <c r="H29" s="111" t="s">
        <v>1611</v>
      </c>
      <c r="I29" s="111" t="str">
        <f>_xlfn.XLOOKUP($A29,tbl_Analysis[Record_ID],tbl_Analysis[Record_Status],"")</f>
        <v>Seasonal</v>
      </c>
      <c r="J29" s="111" t="str">
        <f>_xlfn.XLOOKUP($A29,tbl_Analysis[Record_ID],tbl_Analysis[Currently_Available],"")</f>
        <v>Yes</v>
      </c>
      <c r="K29" s="111" t="str">
        <f>_xlfn.XLOOKUP($A29,tbl_Analysis[Record_ID],tbl_Analysis[Verified],"")</f>
        <v>Yes</v>
      </c>
      <c r="L29" s="115" t="str">
        <f>_xlfn.XLOOKUP($A29,tbl_Analysis[Record_ID],tbl_Analysis[Geographic_Scope_Type],"")</f>
        <v>National</v>
      </c>
      <c r="M29" s="115" t="str">
        <f>_xlfn.XLOOKUP($A29,tbl_Analysis[Record_ID],tbl_Analysis[Geographic_Scope_Detail],"")</f>
        <v>Ireland – national</v>
      </c>
      <c r="N29" s="111" t="s">
        <v>2230</v>
      </c>
      <c r="O29" s="111" t="s">
        <v>2224</v>
      </c>
      <c r="P29" s="111" t="s">
        <v>2225</v>
      </c>
      <c r="Q29" s="111" t="s">
        <v>1022</v>
      </c>
      <c r="R29" s="111"/>
      <c r="S29" s="111"/>
      <c r="T29" s="113" t="s">
        <v>2226</v>
      </c>
      <c r="U29" s="113" t="s">
        <v>2227</v>
      </c>
      <c r="V29" s="113" t="s">
        <v>2235</v>
      </c>
      <c r="W29" s="113" t="s">
        <v>2236</v>
      </c>
      <c r="Y29" s="112"/>
      <c r="Z29" s="112"/>
      <c r="AA29" s="112"/>
      <c r="AB29" s="112"/>
      <c r="AC29" s="112"/>
      <c r="AD29" s="112"/>
      <c r="AE29" s="112"/>
    </row>
    <row r="30" spans="1:31" ht="48" x14ac:dyDescent="0.2">
      <c r="A30" s="111" t="s">
        <v>1656</v>
      </c>
      <c r="B30" s="114" t="s">
        <v>230</v>
      </c>
      <c r="C30" s="111" t="s">
        <v>1608</v>
      </c>
      <c r="D30" s="111" t="s">
        <v>1609</v>
      </c>
      <c r="E30" s="111" t="s">
        <v>231</v>
      </c>
      <c r="F30" s="111" t="s">
        <v>1629</v>
      </c>
      <c r="G30" s="111" t="s">
        <v>1610</v>
      </c>
      <c r="H30" s="111" t="s">
        <v>1611</v>
      </c>
      <c r="I30" s="115" t="str">
        <f>_xlfn.XLOOKUP($A30,tbl_Analysis[Record_ID],tbl_Analysis[Record_Status],"")</f>
        <v>Active</v>
      </c>
      <c r="J30" s="115" t="str">
        <f>_xlfn.XLOOKUP($A30,tbl_Analysis[Record_ID],tbl_Analysis[Currently_Available],"")</f>
        <v>Yes</v>
      </c>
      <c r="K30" s="115" t="str">
        <f>_xlfn.XLOOKUP($A30,tbl_Analysis[Record_ID],tbl_Analysis[Verified],"")</f>
        <v>Yes</v>
      </c>
      <c r="L30" s="111" t="str">
        <f>_xlfn.XLOOKUP($A30,tbl_Analysis[Record_ID],tbl_Analysis[Geographic_Scope_Type],"")</f>
        <v>National</v>
      </c>
      <c r="M30" s="111" t="str">
        <f>_xlfn.XLOOKUP($A30,tbl_Analysis[Record_ID],tbl_Analysis[Geographic_Scope_Detail],"")</f>
        <v>Ireland – national</v>
      </c>
      <c r="N30" s="111" t="s">
        <v>230</v>
      </c>
      <c r="O30" s="111" t="s">
        <v>2224</v>
      </c>
      <c r="P30" s="111" t="s">
        <v>2225</v>
      </c>
      <c r="Q30" s="111" t="s">
        <v>1022</v>
      </c>
      <c r="R30" s="111"/>
      <c r="S30" s="111"/>
      <c r="T30" s="113" t="s">
        <v>2226</v>
      </c>
      <c r="U30" s="113" t="s">
        <v>2227</v>
      </c>
      <c r="V30" s="113" t="s">
        <v>2237</v>
      </c>
      <c r="W30" s="113" t="s">
        <v>2238</v>
      </c>
      <c r="Y30" s="112"/>
      <c r="Z30" s="112"/>
      <c r="AA30" s="112"/>
      <c r="AB30" s="112"/>
      <c r="AC30" s="112"/>
      <c r="AD30" s="112"/>
      <c r="AE30" s="112"/>
    </row>
    <row r="31" spans="1:31" ht="48" x14ac:dyDescent="0.2">
      <c r="A31" s="111" t="s">
        <v>1657</v>
      </c>
      <c r="B31" s="114" t="s">
        <v>239</v>
      </c>
      <c r="C31" s="111" t="s">
        <v>1608</v>
      </c>
      <c r="D31" s="111" t="s">
        <v>1609</v>
      </c>
      <c r="E31" s="111" t="s">
        <v>240</v>
      </c>
      <c r="F31" s="111" t="s">
        <v>260</v>
      </c>
      <c r="G31" s="111" t="s">
        <v>1610</v>
      </c>
      <c r="H31" s="111" t="s">
        <v>1611</v>
      </c>
      <c r="I31" s="111" t="str">
        <f>_xlfn.XLOOKUP($A31,tbl_Analysis[Record_ID],tbl_Analysis[Record_Status],"")</f>
        <v>Active</v>
      </c>
      <c r="J31" s="111" t="str">
        <f>_xlfn.XLOOKUP($A31,tbl_Analysis[Record_ID],tbl_Analysis[Currently_Available],"")</f>
        <v>Yes</v>
      </c>
      <c r="K31" s="111" t="str">
        <f>_xlfn.XLOOKUP($A31,tbl_Analysis[Record_ID],tbl_Analysis[Verified],"")</f>
        <v>Yes</v>
      </c>
      <c r="L31" s="115" t="str">
        <f>_xlfn.XLOOKUP($A31,tbl_Analysis[Record_ID],tbl_Analysis[Geographic_Scope_Type],"")</f>
        <v>National</v>
      </c>
      <c r="M31" s="115" t="str">
        <f>_xlfn.XLOOKUP($A31,tbl_Analysis[Record_ID],tbl_Analysis[Geographic_Scope_Detail],"")</f>
        <v>Ireland – national</v>
      </c>
      <c r="N31" s="111" t="s">
        <v>2239</v>
      </c>
      <c r="O31" s="111" t="s">
        <v>2188</v>
      </c>
      <c r="P31" s="111" t="s">
        <v>2189</v>
      </c>
      <c r="Q31" s="111" t="s">
        <v>1022</v>
      </c>
      <c r="R31" s="111">
        <v>52.271228000000001</v>
      </c>
      <c r="S31" s="111">
        <v>-9.6889269999999996</v>
      </c>
      <c r="T31" s="113" t="s">
        <v>1614</v>
      </c>
      <c r="U31" s="113" t="s">
        <v>2160</v>
      </c>
      <c r="V31" s="113" t="s">
        <v>2240</v>
      </c>
      <c r="W31" s="113" t="s">
        <v>2241</v>
      </c>
      <c r="Y31" s="6"/>
      <c r="Z31" s="6"/>
      <c r="AA31" s="6"/>
      <c r="AB31" s="6"/>
      <c r="AC31" s="112"/>
    </row>
    <row r="32" spans="1:31" ht="32" x14ac:dyDescent="0.2">
      <c r="A32" s="111" t="s">
        <v>1658</v>
      </c>
      <c r="B32" s="114" t="s">
        <v>250</v>
      </c>
      <c r="C32" s="111" t="s">
        <v>1608</v>
      </c>
      <c r="D32" s="111" t="s">
        <v>1609</v>
      </c>
      <c r="E32" s="111" t="s">
        <v>251</v>
      </c>
      <c r="F32" s="111" t="s">
        <v>260</v>
      </c>
      <c r="G32" s="111" t="s">
        <v>1610</v>
      </c>
      <c r="H32" s="111" t="s">
        <v>1611</v>
      </c>
      <c r="I32" s="111" t="str">
        <f>_xlfn.XLOOKUP($A32,tbl_Analysis[Record_ID],tbl_Analysis[Record_Status],"")</f>
        <v>Active</v>
      </c>
      <c r="J32" s="111" t="str">
        <f>_xlfn.XLOOKUP($A32,tbl_Analysis[Record_ID],tbl_Analysis[Currently_Available],"")</f>
        <v>Yes</v>
      </c>
      <c r="K32" s="111" t="str">
        <f>_xlfn.XLOOKUP($A32,tbl_Analysis[Record_ID],tbl_Analysis[Verified],"")</f>
        <v>Yes</v>
      </c>
      <c r="L32" s="111" t="str">
        <f>_xlfn.XLOOKUP($A32,tbl_Analysis[Record_ID],tbl_Analysis[Geographic_Scope_Type],"")</f>
        <v>County</v>
      </c>
      <c r="M32" s="111" t="str">
        <f>_xlfn.XLOOKUP($A32,tbl_Analysis[Record_ID],tbl_Analysis[Geographic_Scope_Detail],"")</f>
        <v>Cork</v>
      </c>
      <c r="N32" s="111" t="s">
        <v>2242</v>
      </c>
      <c r="O32" s="111" t="s">
        <v>253</v>
      </c>
      <c r="P32" s="111" t="s">
        <v>253</v>
      </c>
      <c r="Q32" s="111" t="s">
        <v>1022</v>
      </c>
      <c r="R32" s="111">
        <v>51.893599999999999</v>
      </c>
      <c r="S32" s="111">
        <v>-8.4920000000000009</v>
      </c>
      <c r="T32" s="110" t="s">
        <v>1614</v>
      </c>
      <c r="U32" s="110" t="s">
        <v>2160</v>
      </c>
      <c r="V32" s="110" t="s">
        <v>2243</v>
      </c>
      <c r="W32" s="110" t="s">
        <v>2244</v>
      </c>
      <c r="Y32" s="112"/>
      <c r="Z32" s="112"/>
      <c r="AA32" s="112"/>
      <c r="AB32" s="112"/>
    </row>
    <row r="33" spans="1:28" ht="32" x14ac:dyDescent="0.2">
      <c r="A33" s="111" t="s">
        <v>1659</v>
      </c>
      <c r="B33" s="114" t="s">
        <v>261</v>
      </c>
      <c r="C33" s="111" t="s">
        <v>1608</v>
      </c>
      <c r="D33" s="111" t="s">
        <v>1609</v>
      </c>
      <c r="E33" s="111" t="s">
        <v>262</v>
      </c>
      <c r="F33" s="111" t="s">
        <v>260</v>
      </c>
      <c r="G33" s="111" t="s">
        <v>1610</v>
      </c>
      <c r="H33" s="111" t="s">
        <v>1611</v>
      </c>
      <c r="I33" s="115" t="str">
        <f>_xlfn.XLOOKUP($A33,tbl_Analysis[Record_ID],tbl_Analysis[Record_Status],"")</f>
        <v>Active</v>
      </c>
      <c r="J33" s="115" t="str">
        <f>_xlfn.XLOOKUP($A33,tbl_Analysis[Record_ID],tbl_Analysis[Currently_Available],"")</f>
        <v>Yes</v>
      </c>
      <c r="K33" s="115" t="str">
        <f>_xlfn.XLOOKUP($A33,tbl_Analysis[Record_ID],tbl_Analysis[Verified],"")</f>
        <v>Yes</v>
      </c>
      <c r="L33" s="115" t="str">
        <f>_xlfn.XLOOKUP($A33,tbl_Analysis[Record_ID],tbl_Analysis[Geographic_Scope_Type],"")</f>
        <v>County</v>
      </c>
      <c r="M33" s="115" t="str">
        <f>_xlfn.XLOOKUP($A33,tbl_Analysis[Record_ID],tbl_Analysis[Geographic_Scope_Detail],"")</f>
        <v>Dublin</v>
      </c>
      <c r="N33" s="111" t="s">
        <v>2245</v>
      </c>
      <c r="O33" s="111" t="s">
        <v>71</v>
      </c>
      <c r="P33" s="111" t="s">
        <v>71</v>
      </c>
      <c r="Q33" s="111" t="s">
        <v>1022</v>
      </c>
      <c r="R33" s="111">
        <v>53.308199999999999</v>
      </c>
      <c r="S33" s="111">
        <v>-6.2237999999999998</v>
      </c>
      <c r="T33" s="110" t="s">
        <v>1614</v>
      </c>
      <c r="U33" s="110" t="s">
        <v>2160</v>
      </c>
      <c r="V33" s="110" t="s">
        <v>2246</v>
      </c>
      <c r="W33" s="110" t="s">
        <v>2247</v>
      </c>
      <c r="Y33" s="112"/>
      <c r="Z33" s="112"/>
      <c r="AA33" s="112"/>
      <c r="AB33" s="112"/>
    </row>
    <row r="34" spans="1:28" ht="48" x14ac:dyDescent="0.2">
      <c r="A34" s="111" t="s">
        <v>1660</v>
      </c>
      <c r="B34" s="114" t="s">
        <v>269</v>
      </c>
      <c r="C34" s="111" t="s">
        <v>1608</v>
      </c>
      <c r="D34" s="111" t="s">
        <v>1609</v>
      </c>
      <c r="E34" s="111" t="s">
        <v>270</v>
      </c>
      <c r="F34" s="111" t="s">
        <v>260</v>
      </c>
      <c r="G34" s="111" t="s">
        <v>1610</v>
      </c>
      <c r="H34" s="111" t="s">
        <v>1611</v>
      </c>
      <c r="I34" s="111" t="str">
        <f>_xlfn.XLOOKUP($A34,tbl_Analysis[Record_ID],tbl_Analysis[Record_Status],"")</f>
        <v>Active</v>
      </c>
      <c r="J34" s="111" t="str">
        <f>_xlfn.XLOOKUP($A34,tbl_Analysis[Record_ID],tbl_Analysis[Currently_Available],"")</f>
        <v>Yes</v>
      </c>
      <c r="K34" s="111" t="str">
        <f>_xlfn.XLOOKUP($A34,tbl_Analysis[Record_ID],tbl_Analysis[Verified],"")</f>
        <v>Yes</v>
      </c>
      <c r="L34" s="111" t="str">
        <f>_xlfn.XLOOKUP($A34,tbl_Analysis[Record_ID],tbl_Analysis[Geographic_Scope_Type],"")</f>
        <v>National</v>
      </c>
      <c r="M34" s="111" t="str">
        <f>_xlfn.XLOOKUP($A34,tbl_Analysis[Record_ID],tbl_Analysis[Geographic_Scope_Detail],"")</f>
        <v>Ireland / UK</v>
      </c>
      <c r="N34" s="111" t="s">
        <v>2248</v>
      </c>
      <c r="O34" s="111" t="s">
        <v>71</v>
      </c>
      <c r="P34" s="111" t="s">
        <v>71</v>
      </c>
      <c r="Q34" s="111" t="s">
        <v>1022</v>
      </c>
      <c r="R34" s="111">
        <v>53.308199999999999</v>
      </c>
      <c r="S34" s="111">
        <v>-6.2237999999999998</v>
      </c>
      <c r="T34" s="110" t="s">
        <v>1614</v>
      </c>
      <c r="U34" s="110" t="s">
        <v>2160</v>
      </c>
      <c r="V34" s="110" t="s">
        <v>2249</v>
      </c>
      <c r="W34" s="110" t="s">
        <v>2250</v>
      </c>
      <c r="Y34" s="112"/>
      <c r="Z34" s="112"/>
      <c r="AA34" s="112"/>
      <c r="AB34" s="112"/>
    </row>
    <row r="35" spans="1:28" ht="32" x14ac:dyDescent="0.2">
      <c r="A35" s="111" t="s">
        <v>1661</v>
      </c>
      <c r="B35" s="114" t="s">
        <v>280</v>
      </c>
      <c r="C35" s="111" t="s">
        <v>1608</v>
      </c>
      <c r="D35" s="111" t="s">
        <v>1609</v>
      </c>
      <c r="E35" s="111" t="s">
        <v>128</v>
      </c>
      <c r="F35" s="111" t="s">
        <v>1639</v>
      </c>
      <c r="G35" s="111" t="s">
        <v>1610</v>
      </c>
      <c r="H35" s="111" t="s">
        <v>1611</v>
      </c>
      <c r="I35" s="111" t="str">
        <f>_xlfn.XLOOKUP($A35,tbl_Analysis[Record_ID],tbl_Analysis[Record_Status],"")</f>
        <v>Active</v>
      </c>
      <c r="J35" s="111" t="str">
        <f>_xlfn.XLOOKUP($A35,tbl_Analysis[Record_ID],tbl_Analysis[Currently_Available],"")</f>
        <v>Yes</v>
      </c>
      <c r="K35" s="111" t="str">
        <f>_xlfn.XLOOKUP($A35,tbl_Analysis[Record_ID],tbl_Analysis[Verified],"")</f>
        <v>Yes</v>
      </c>
      <c r="L35" s="115" t="str">
        <f>_xlfn.XLOOKUP($A35,tbl_Analysis[Record_ID],tbl_Analysis[Geographic_Scope_Type],"")</f>
        <v>National</v>
      </c>
      <c r="M35" s="115" t="str">
        <f>_xlfn.XLOOKUP($A35,tbl_Analysis[Record_ID],tbl_Analysis[Geographic_Scope_Detail],"")</f>
        <v>Ireland / EU</v>
      </c>
      <c r="N35" s="111" t="s">
        <v>2251</v>
      </c>
      <c r="O35" s="111" t="s">
        <v>71</v>
      </c>
      <c r="P35" s="111" t="s">
        <v>71</v>
      </c>
      <c r="Q35" s="111" t="s">
        <v>1022</v>
      </c>
      <c r="R35" s="111">
        <v>53.308199999999999</v>
      </c>
      <c r="S35" s="111">
        <v>-6.2237999999999998</v>
      </c>
      <c r="T35" s="110" t="s">
        <v>1614</v>
      </c>
      <c r="U35" s="110" t="s">
        <v>2160</v>
      </c>
      <c r="V35" s="110" t="s">
        <v>2252</v>
      </c>
      <c r="W35" s="110" t="s">
        <v>2253</v>
      </c>
      <c r="Y35" s="112"/>
      <c r="Z35" s="112"/>
      <c r="AA35" s="112"/>
      <c r="AB35" s="112"/>
    </row>
    <row r="36" spans="1:28" ht="32" x14ac:dyDescent="0.2">
      <c r="A36" s="111" t="s">
        <v>1662</v>
      </c>
      <c r="B36" s="114" t="s">
        <v>289</v>
      </c>
      <c r="C36" s="111" t="s">
        <v>1608</v>
      </c>
      <c r="D36" s="111" t="s">
        <v>1609</v>
      </c>
      <c r="E36" s="111" t="s">
        <v>290</v>
      </c>
      <c r="F36" s="111" t="s">
        <v>260</v>
      </c>
      <c r="G36" s="111" t="s">
        <v>1610</v>
      </c>
      <c r="H36" s="111" t="s">
        <v>1611</v>
      </c>
      <c r="I36" s="115" t="str">
        <f>_xlfn.XLOOKUP($A36,tbl_Analysis[Record_ID],tbl_Analysis[Record_Status],"")</f>
        <v>Active</v>
      </c>
      <c r="J36" s="115" t="str">
        <f>_xlfn.XLOOKUP($A36,tbl_Analysis[Record_ID],tbl_Analysis[Currently_Available],"")</f>
        <v>Yes</v>
      </c>
      <c r="K36" s="115" t="str">
        <f>_xlfn.XLOOKUP($A36,tbl_Analysis[Record_ID],tbl_Analysis[Verified],"")</f>
        <v>Yes</v>
      </c>
      <c r="L36" s="111" t="str">
        <f>_xlfn.XLOOKUP($A36,tbl_Analysis[Record_ID],tbl_Analysis[Geographic_Scope_Type],"")</f>
        <v>National</v>
      </c>
      <c r="M36" s="111" t="str">
        <f>_xlfn.XLOOKUP($A36,tbl_Analysis[Record_ID],tbl_Analysis[Geographic_Scope_Detail],"")</f>
        <v>Waterford / Ireland – national</v>
      </c>
      <c r="N36" s="111" t="s">
        <v>2254</v>
      </c>
      <c r="O36" s="111" t="s">
        <v>2255</v>
      </c>
      <c r="P36" s="111" t="s">
        <v>2255</v>
      </c>
      <c r="Q36" s="111" t="s">
        <v>1022</v>
      </c>
      <c r="R36" s="111">
        <v>52.245699999999999</v>
      </c>
      <c r="S36" s="111">
        <v>-7.1394000000000002</v>
      </c>
      <c r="T36" s="110" t="s">
        <v>1614</v>
      </c>
      <c r="U36" s="110" t="s">
        <v>2160</v>
      </c>
      <c r="V36" s="110" t="s">
        <v>2256</v>
      </c>
      <c r="W36" s="110" t="s">
        <v>2257</v>
      </c>
      <c r="Y36" s="112"/>
      <c r="Z36" s="112"/>
      <c r="AA36" s="112"/>
      <c r="AB36" s="112"/>
    </row>
    <row r="37" spans="1:28" ht="48" x14ac:dyDescent="0.2">
      <c r="A37" s="111" t="s">
        <v>1663</v>
      </c>
      <c r="B37" s="114" t="s">
        <v>299</v>
      </c>
      <c r="C37" s="111" t="s">
        <v>1608</v>
      </c>
      <c r="D37" s="111" t="s">
        <v>1609</v>
      </c>
      <c r="E37" s="111" t="s">
        <v>251</v>
      </c>
      <c r="F37" s="111" t="s">
        <v>260</v>
      </c>
      <c r="G37" s="111" t="s">
        <v>1610</v>
      </c>
      <c r="H37" s="111" t="s">
        <v>1611</v>
      </c>
      <c r="I37" s="111" t="str">
        <f>_xlfn.XLOOKUP($A37,tbl_Analysis[Record_ID],tbl_Analysis[Record_Status],"")</f>
        <v>Unknown</v>
      </c>
      <c r="J37" s="111" t="str">
        <f>_xlfn.XLOOKUP($A37,tbl_Analysis[Record_ID],tbl_Analysis[Currently_Available],"")</f>
        <v>No</v>
      </c>
      <c r="K37" s="111" t="str">
        <f>_xlfn.XLOOKUP($A37,tbl_Analysis[Record_ID],tbl_Analysis[Verified],"")</f>
        <v>Yes</v>
      </c>
      <c r="L37" s="115" t="str">
        <f>_xlfn.XLOOKUP($A37,tbl_Analysis[Record_ID],tbl_Analysis[Geographic_Scope_Type],"")</f>
        <v>National</v>
      </c>
      <c r="M37" s="115" t="str">
        <f>_xlfn.XLOOKUP($A37,tbl_Analysis[Record_ID],tbl_Analysis[Geographic_Scope_Detail],"")</f>
        <v>Ireland – national</v>
      </c>
      <c r="N37" s="111" t="s">
        <v>2242</v>
      </c>
      <c r="O37" s="111" t="s">
        <v>253</v>
      </c>
      <c r="P37" s="111" t="s">
        <v>253</v>
      </c>
      <c r="Q37" s="111" t="s">
        <v>1022</v>
      </c>
      <c r="R37" s="111">
        <v>51.893599999999999</v>
      </c>
      <c r="S37" s="111">
        <v>-8.4920000000000009</v>
      </c>
      <c r="T37" s="110" t="s">
        <v>1614</v>
      </c>
      <c r="U37" s="110" t="s">
        <v>2160</v>
      </c>
      <c r="V37" s="110" t="s">
        <v>2258</v>
      </c>
      <c r="W37" s="110" t="s">
        <v>2259</v>
      </c>
      <c r="Y37" s="112"/>
      <c r="Z37" s="112"/>
      <c r="AA37" s="112"/>
      <c r="AB37" s="112"/>
    </row>
    <row r="38" spans="1:28" ht="32" x14ac:dyDescent="0.2">
      <c r="A38" s="111" t="s">
        <v>1664</v>
      </c>
      <c r="B38" s="114" t="s">
        <v>306</v>
      </c>
      <c r="C38" s="111" t="s">
        <v>1608</v>
      </c>
      <c r="D38" s="111" t="s">
        <v>1609</v>
      </c>
      <c r="E38" s="111" t="s">
        <v>262</v>
      </c>
      <c r="F38" s="111" t="s">
        <v>260</v>
      </c>
      <c r="G38" s="111" t="s">
        <v>1610</v>
      </c>
      <c r="H38" s="111" t="s">
        <v>1611</v>
      </c>
      <c r="I38" s="111" t="str">
        <f>_xlfn.XLOOKUP($A38,tbl_Analysis[Record_ID],tbl_Analysis[Record_Status],"")</f>
        <v>Active</v>
      </c>
      <c r="J38" s="111" t="str">
        <f>_xlfn.XLOOKUP($A38,tbl_Analysis[Record_ID],tbl_Analysis[Currently_Available],"")</f>
        <v>Yes</v>
      </c>
      <c r="K38" s="111" t="str">
        <f>_xlfn.XLOOKUP($A38,tbl_Analysis[Record_ID],tbl_Analysis[Verified],"")</f>
        <v>Yes</v>
      </c>
      <c r="L38" s="111" t="str">
        <f>_xlfn.XLOOKUP($A38,tbl_Analysis[Record_ID],tbl_Analysis[Geographic_Scope_Type],"")</f>
        <v>National</v>
      </c>
      <c r="M38" s="111" t="str">
        <f>_xlfn.XLOOKUP($A38,tbl_Analysis[Record_ID],tbl_Analysis[Geographic_Scope_Detail],"")</f>
        <v>Ireland – national</v>
      </c>
      <c r="N38" s="111" t="s">
        <v>2245</v>
      </c>
      <c r="O38" s="111" t="s">
        <v>71</v>
      </c>
      <c r="P38" s="111" t="s">
        <v>71</v>
      </c>
      <c r="Q38" s="111" t="s">
        <v>1022</v>
      </c>
      <c r="R38" s="111">
        <v>53.308199999999999</v>
      </c>
      <c r="S38" s="111">
        <v>-6.2237999999999998</v>
      </c>
      <c r="T38" s="110" t="s">
        <v>1614</v>
      </c>
      <c r="U38" s="110" t="s">
        <v>2160</v>
      </c>
      <c r="V38" s="110" t="s">
        <v>2260</v>
      </c>
      <c r="W38" s="110" t="s">
        <v>2261</v>
      </c>
      <c r="Y38" s="112"/>
      <c r="Z38" s="112"/>
      <c r="AA38" s="112"/>
      <c r="AB38" s="112"/>
    </row>
    <row r="39" spans="1:28" ht="32" x14ac:dyDescent="0.2">
      <c r="A39" s="111" t="s">
        <v>1665</v>
      </c>
      <c r="B39" s="114" t="s">
        <v>313</v>
      </c>
      <c r="C39" s="111" t="s">
        <v>1608</v>
      </c>
      <c r="D39" s="111" t="s">
        <v>1609</v>
      </c>
      <c r="E39" s="111" t="s">
        <v>314</v>
      </c>
      <c r="F39" s="111" t="s">
        <v>260</v>
      </c>
      <c r="G39" s="111" t="s">
        <v>1610</v>
      </c>
      <c r="H39" s="111" t="s">
        <v>1611</v>
      </c>
      <c r="I39" s="115" t="str">
        <f>_xlfn.XLOOKUP($A39,tbl_Analysis[Record_ID],tbl_Analysis[Record_Status],"")</f>
        <v>Unknown</v>
      </c>
      <c r="J39" s="115" t="str">
        <f>_xlfn.XLOOKUP($A39,tbl_Analysis[Record_ID],tbl_Analysis[Currently_Available],"")</f>
        <v>No</v>
      </c>
      <c r="K39" s="115" t="str">
        <f>_xlfn.XLOOKUP($A39,tbl_Analysis[Record_ID],tbl_Analysis[Verified],"")</f>
        <v>No</v>
      </c>
      <c r="L39" s="115" t="str">
        <f>_xlfn.XLOOKUP($A39,tbl_Analysis[Record_ID],tbl_Analysis[Geographic_Scope_Type],"")</f>
        <v>International</v>
      </c>
      <c r="M39" s="115" t="str">
        <f>_xlfn.XLOOKUP($A39,tbl_Analysis[Record_ID],tbl_Analysis[Geographic_Scope_Detail],"")</f>
        <v>Ireland / international</v>
      </c>
      <c r="N39" s="111" t="s">
        <v>2262</v>
      </c>
      <c r="O39" s="111" t="s">
        <v>71</v>
      </c>
      <c r="P39" s="111" t="s">
        <v>71</v>
      </c>
      <c r="Q39" s="111" t="s">
        <v>1022</v>
      </c>
      <c r="R39" s="111">
        <v>53.343800000000002</v>
      </c>
      <c r="S39" s="111">
        <v>-6.2545999999999999</v>
      </c>
      <c r="T39" s="110" t="s">
        <v>1614</v>
      </c>
      <c r="U39" s="110" t="s">
        <v>2160</v>
      </c>
      <c r="V39" s="110" t="s">
        <v>2263</v>
      </c>
      <c r="W39" s="110" t="s">
        <v>2264</v>
      </c>
      <c r="Y39" s="112"/>
      <c r="Z39" s="112"/>
      <c r="AA39" s="112"/>
      <c r="AB39" s="112"/>
    </row>
    <row r="40" spans="1:28" ht="32" x14ac:dyDescent="0.2">
      <c r="A40" s="111" t="s">
        <v>1667</v>
      </c>
      <c r="B40" s="114" t="s">
        <v>321</v>
      </c>
      <c r="C40" s="111" t="s">
        <v>1608</v>
      </c>
      <c r="D40" s="111" t="s">
        <v>1609</v>
      </c>
      <c r="E40" s="111" t="s">
        <v>322</v>
      </c>
      <c r="F40" s="111" t="s">
        <v>1626</v>
      </c>
      <c r="G40" s="111" t="s">
        <v>1610</v>
      </c>
      <c r="H40" s="111" t="s">
        <v>1611</v>
      </c>
      <c r="I40" s="111" t="str">
        <f>_xlfn.XLOOKUP($A40,tbl_Analysis[Record_ID],tbl_Analysis[Record_Status],"")</f>
        <v>Unknown</v>
      </c>
      <c r="J40" s="111" t="str">
        <f>_xlfn.XLOOKUP($A40,tbl_Analysis[Record_ID],tbl_Analysis[Currently_Available],"")</f>
        <v>No</v>
      </c>
      <c r="K40" s="111" t="str">
        <f>_xlfn.XLOOKUP($A40,tbl_Analysis[Record_ID],tbl_Analysis[Verified],"")</f>
        <v>No</v>
      </c>
      <c r="L40" s="111" t="str">
        <f>_xlfn.XLOOKUP($A40,tbl_Analysis[Record_ID],tbl_Analysis[Geographic_Scope_Type],"")</f>
        <v>National</v>
      </c>
      <c r="M40" s="111" t="str">
        <f>_xlfn.XLOOKUP($A40,tbl_Analysis[Record_ID],tbl_Analysis[Geographic_Scope_Detail],"")</f>
        <v>Ireland – national</v>
      </c>
      <c r="N40" s="111" t="s">
        <v>2224</v>
      </c>
      <c r="O40" s="111" t="s">
        <v>2224</v>
      </c>
      <c r="P40" s="111" t="s">
        <v>2225</v>
      </c>
      <c r="Q40" s="111" t="s">
        <v>1022</v>
      </c>
      <c r="R40" s="111"/>
      <c r="S40" s="111"/>
      <c r="T40" s="110" t="s">
        <v>2226</v>
      </c>
      <c r="U40" s="110" t="s">
        <v>2227</v>
      </c>
      <c r="V40" s="110" t="s">
        <v>2265</v>
      </c>
      <c r="W40" s="110" t="s">
        <v>2266</v>
      </c>
      <c r="Y40" s="112"/>
      <c r="Z40" s="112"/>
      <c r="AA40" s="112"/>
      <c r="AB40" s="112"/>
    </row>
    <row r="41" spans="1:28" ht="48" x14ac:dyDescent="0.2">
      <c r="A41" s="111" t="s">
        <v>1669</v>
      </c>
      <c r="B41" s="114" t="s">
        <v>329</v>
      </c>
      <c r="C41" s="111" t="s">
        <v>1608</v>
      </c>
      <c r="D41" s="111" t="s">
        <v>1609</v>
      </c>
      <c r="E41" s="111" t="s">
        <v>330</v>
      </c>
      <c r="F41" s="111" t="s">
        <v>1670</v>
      </c>
      <c r="G41" s="111" t="s">
        <v>1610</v>
      </c>
      <c r="H41" s="111" t="s">
        <v>1611</v>
      </c>
      <c r="I41" s="111" t="str">
        <f>_xlfn.XLOOKUP($A41,tbl_Analysis[Record_ID],tbl_Analysis[Record_Status],"")</f>
        <v>Seasonal</v>
      </c>
      <c r="J41" s="111" t="str">
        <f>_xlfn.XLOOKUP($A41,tbl_Analysis[Record_ID],tbl_Analysis[Currently_Available],"")</f>
        <v>Yes</v>
      </c>
      <c r="K41" s="111" t="str">
        <f>_xlfn.XLOOKUP($A41,tbl_Analysis[Record_ID],tbl_Analysis[Verified],"")</f>
        <v>No</v>
      </c>
      <c r="L41" s="115" t="str">
        <f>_xlfn.XLOOKUP($A41,tbl_Analysis[Record_ID],tbl_Analysis[Geographic_Scope_Type],"")</f>
        <v>National</v>
      </c>
      <c r="M41" s="115" t="str">
        <f>_xlfn.XLOOKUP($A41,tbl_Analysis[Record_ID],tbl_Analysis[Geographic_Scope_Detail],"")</f>
        <v>Ireland – national</v>
      </c>
      <c r="N41" s="111" t="s">
        <v>2267</v>
      </c>
      <c r="O41" s="111" t="s">
        <v>2268</v>
      </c>
      <c r="P41" s="111" t="s">
        <v>2269</v>
      </c>
      <c r="Q41" s="111" t="s">
        <v>1022</v>
      </c>
      <c r="R41" s="111"/>
      <c r="S41" s="111"/>
      <c r="T41" s="110" t="s">
        <v>1637</v>
      </c>
      <c r="U41" s="110" t="s">
        <v>2270</v>
      </c>
      <c r="V41" s="110" t="s">
        <v>2271</v>
      </c>
      <c r="W41" s="110" t="s">
        <v>2272</v>
      </c>
      <c r="Y41" s="112"/>
      <c r="Z41" s="112"/>
      <c r="AA41" s="112"/>
      <c r="AB41" s="112"/>
    </row>
    <row r="42" spans="1:28" ht="32" x14ac:dyDescent="0.2">
      <c r="A42" s="111" t="s">
        <v>1671</v>
      </c>
      <c r="B42" s="114" t="s">
        <v>338</v>
      </c>
      <c r="C42" s="111" t="s">
        <v>1608</v>
      </c>
      <c r="D42" s="111" t="s">
        <v>1609</v>
      </c>
      <c r="E42" s="111" t="s">
        <v>339</v>
      </c>
      <c r="F42" s="111" t="s">
        <v>1639</v>
      </c>
      <c r="G42" s="111" t="s">
        <v>1610</v>
      </c>
      <c r="H42" s="111" t="s">
        <v>1611</v>
      </c>
      <c r="I42" s="115" t="str">
        <f>_xlfn.XLOOKUP($A42,tbl_Analysis[Record_ID],tbl_Analysis[Record_Status],"")</f>
        <v>Active</v>
      </c>
      <c r="J42" s="115" t="str">
        <f>_xlfn.XLOOKUP($A42,tbl_Analysis[Record_ID],tbl_Analysis[Currently_Available],"")</f>
        <v>Yes</v>
      </c>
      <c r="K42" s="115" t="str">
        <f>_xlfn.XLOOKUP($A42,tbl_Analysis[Record_ID],tbl_Analysis[Verified],"")</f>
        <v>No</v>
      </c>
      <c r="L42" s="111" t="str">
        <f>_xlfn.XLOOKUP($A42,tbl_Analysis[Record_ID],tbl_Analysis[Geographic_Scope_Type],"")</f>
        <v>National</v>
      </c>
      <c r="M42" s="111" t="str">
        <f>_xlfn.XLOOKUP($A42,tbl_Analysis[Record_ID],tbl_Analysis[Geographic_Scope_Detail],"")</f>
        <v>Ireland – national</v>
      </c>
      <c r="N42" s="111" t="s">
        <v>2273</v>
      </c>
      <c r="O42" s="111" t="s">
        <v>2188</v>
      </c>
      <c r="P42" s="111" t="s">
        <v>2189</v>
      </c>
      <c r="Q42" s="111" t="s">
        <v>1022</v>
      </c>
      <c r="R42" s="111">
        <v>52.288200000000003</v>
      </c>
      <c r="S42" s="111">
        <v>-9.6707999999999998</v>
      </c>
      <c r="T42" s="110" t="s">
        <v>1614</v>
      </c>
      <c r="U42" s="110" t="s">
        <v>2160</v>
      </c>
      <c r="V42" s="110" t="s">
        <v>2274</v>
      </c>
      <c r="W42" s="110" t="s">
        <v>2275</v>
      </c>
      <c r="Y42" s="112"/>
      <c r="Z42" s="112"/>
      <c r="AA42" s="112"/>
      <c r="AB42" s="112"/>
    </row>
    <row r="43" spans="1:28" ht="32" x14ac:dyDescent="0.2">
      <c r="A43" s="111" t="s">
        <v>1672</v>
      </c>
      <c r="B43" s="114" t="s">
        <v>346</v>
      </c>
      <c r="C43" s="111" t="s">
        <v>1608</v>
      </c>
      <c r="D43" s="111" t="s">
        <v>1609</v>
      </c>
      <c r="E43" s="111" t="s">
        <v>262</v>
      </c>
      <c r="F43" s="111" t="s">
        <v>260</v>
      </c>
      <c r="G43" s="111" t="s">
        <v>1610</v>
      </c>
      <c r="H43" s="111" t="s">
        <v>1611</v>
      </c>
      <c r="I43" s="111" t="str">
        <f>_xlfn.XLOOKUP($A43,tbl_Analysis[Record_ID],tbl_Analysis[Record_Status],"")</f>
        <v>Active</v>
      </c>
      <c r="J43" s="111" t="str">
        <f>_xlfn.XLOOKUP($A43,tbl_Analysis[Record_ID],tbl_Analysis[Currently_Available],"")</f>
        <v>Yes</v>
      </c>
      <c r="K43" s="111" t="str">
        <f>_xlfn.XLOOKUP($A43,tbl_Analysis[Record_ID],tbl_Analysis[Verified],"")</f>
        <v>Yes</v>
      </c>
      <c r="L43" s="115" t="str">
        <f>_xlfn.XLOOKUP($A43,tbl_Analysis[Record_ID],tbl_Analysis[Geographic_Scope_Type],"")</f>
        <v>County</v>
      </c>
      <c r="M43" s="115" t="str">
        <f>_xlfn.XLOOKUP($A43,tbl_Analysis[Record_ID],tbl_Analysis[Geographic_Scope_Detail],"")</f>
        <v>Dublin</v>
      </c>
      <c r="N43" s="111" t="s">
        <v>2245</v>
      </c>
      <c r="O43" s="111" t="s">
        <v>71</v>
      </c>
      <c r="P43" s="111" t="s">
        <v>71</v>
      </c>
      <c r="Q43" s="111" t="s">
        <v>1022</v>
      </c>
      <c r="R43" s="111">
        <v>53.308199999999999</v>
      </c>
      <c r="S43" s="111">
        <v>-6.2237999999999998</v>
      </c>
      <c r="T43" s="110" t="s">
        <v>1614</v>
      </c>
      <c r="U43" s="110" t="s">
        <v>2160</v>
      </c>
      <c r="V43" s="110" t="s">
        <v>2260</v>
      </c>
      <c r="W43" s="110" t="s">
        <v>2276</v>
      </c>
      <c r="Y43" s="112"/>
      <c r="Z43" s="112"/>
      <c r="AA43" s="112"/>
      <c r="AB43" s="112"/>
    </row>
    <row r="44" spans="1:28" ht="32" x14ac:dyDescent="0.2">
      <c r="A44" s="111" t="s">
        <v>1673</v>
      </c>
      <c r="B44" s="114" t="s">
        <v>350</v>
      </c>
      <c r="C44" s="111" t="s">
        <v>1608</v>
      </c>
      <c r="D44" s="111" t="s">
        <v>1609</v>
      </c>
      <c r="E44" s="111" t="s">
        <v>262</v>
      </c>
      <c r="F44" s="111" t="s">
        <v>260</v>
      </c>
      <c r="G44" s="111" t="s">
        <v>1610</v>
      </c>
      <c r="H44" s="111" t="s">
        <v>1611</v>
      </c>
      <c r="I44" s="111" t="str">
        <f>_xlfn.XLOOKUP($A44,tbl_Analysis[Record_ID],tbl_Analysis[Record_Status],"")</f>
        <v>Active</v>
      </c>
      <c r="J44" s="111" t="str">
        <f>_xlfn.XLOOKUP($A44,tbl_Analysis[Record_ID],tbl_Analysis[Currently_Available],"")</f>
        <v>Yes</v>
      </c>
      <c r="K44" s="111" t="str">
        <f>_xlfn.XLOOKUP($A44,tbl_Analysis[Record_ID],tbl_Analysis[Verified],"")</f>
        <v>Yes</v>
      </c>
      <c r="L44" s="111" t="str">
        <f>_xlfn.XLOOKUP($A44,tbl_Analysis[Record_ID],tbl_Analysis[Geographic_Scope_Type],"")</f>
        <v>County</v>
      </c>
      <c r="M44" s="111" t="str">
        <f>_xlfn.XLOOKUP($A44,tbl_Analysis[Record_ID],tbl_Analysis[Geographic_Scope_Detail],"")</f>
        <v>Dublin</v>
      </c>
      <c r="N44" s="111" t="s">
        <v>2245</v>
      </c>
      <c r="O44" s="111" t="s">
        <v>71</v>
      </c>
      <c r="P44" s="111" t="s">
        <v>71</v>
      </c>
      <c r="Q44" s="111" t="s">
        <v>1022</v>
      </c>
      <c r="R44" s="111">
        <v>53.308199999999999</v>
      </c>
      <c r="S44" s="111">
        <v>-6.2237999999999998</v>
      </c>
      <c r="T44" s="110" t="s">
        <v>1614</v>
      </c>
      <c r="U44" s="110" t="s">
        <v>2160</v>
      </c>
      <c r="V44" s="110" t="s">
        <v>2260</v>
      </c>
      <c r="W44" s="110" t="s">
        <v>2276</v>
      </c>
      <c r="Y44" s="112"/>
      <c r="Z44" s="112"/>
      <c r="AA44" s="112"/>
      <c r="AB44" s="112"/>
    </row>
    <row r="45" spans="1:28" ht="32" x14ac:dyDescent="0.2">
      <c r="A45" s="111" t="s">
        <v>1674</v>
      </c>
      <c r="B45" s="114" t="s">
        <v>353</v>
      </c>
      <c r="C45" s="111" t="s">
        <v>1608</v>
      </c>
      <c r="D45" s="111" t="s">
        <v>1609</v>
      </c>
      <c r="E45" s="111" t="s">
        <v>262</v>
      </c>
      <c r="F45" s="111" t="s">
        <v>260</v>
      </c>
      <c r="G45" s="111" t="s">
        <v>1610</v>
      </c>
      <c r="H45" s="111" t="s">
        <v>1611</v>
      </c>
      <c r="I45" s="115" t="str">
        <f>_xlfn.XLOOKUP($A45,tbl_Analysis[Record_ID],tbl_Analysis[Record_Status],"")</f>
        <v>Active</v>
      </c>
      <c r="J45" s="115" t="str">
        <f>_xlfn.XLOOKUP($A45,tbl_Analysis[Record_ID],tbl_Analysis[Currently_Available],"")</f>
        <v>Yes</v>
      </c>
      <c r="K45" s="115" t="str">
        <f>_xlfn.XLOOKUP($A45,tbl_Analysis[Record_ID],tbl_Analysis[Verified],"")</f>
        <v>Yes</v>
      </c>
      <c r="L45" s="115" t="str">
        <f>_xlfn.XLOOKUP($A45,tbl_Analysis[Record_ID],tbl_Analysis[Geographic_Scope_Type],"")</f>
        <v>County</v>
      </c>
      <c r="M45" s="115" t="str">
        <f>_xlfn.XLOOKUP($A45,tbl_Analysis[Record_ID],tbl_Analysis[Geographic_Scope_Detail],"")</f>
        <v>Dublin</v>
      </c>
      <c r="N45" s="111" t="s">
        <v>2245</v>
      </c>
      <c r="O45" s="111" t="s">
        <v>71</v>
      </c>
      <c r="P45" s="111" t="s">
        <v>71</v>
      </c>
      <c r="Q45" s="111" t="s">
        <v>1022</v>
      </c>
      <c r="R45" s="111">
        <v>53.308199999999999</v>
      </c>
      <c r="S45" s="111">
        <v>-6.2237999999999998</v>
      </c>
      <c r="T45" s="110" t="s">
        <v>1614</v>
      </c>
      <c r="U45" s="110" t="s">
        <v>2160</v>
      </c>
      <c r="V45" s="110" t="s">
        <v>2260</v>
      </c>
      <c r="W45" s="110" t="s">
        <v>2276</v>
      </c>
      <c r="Y45" s="112"/>
      <c r="Z45" s="112"/>
      <c r="AA45" s="112"/>
      <c r="AB45" s="112"/>
    </row>
    <row r="46" spans="1:28" ht="48" x14ac:dyDescent="0.2">
      <c r="A46" s="111" t="s">
        <v>1675</v>
      </c>
      <c r="B46" s="114" t="s">
        <v>356</v>
      </c>
      <c r="C46" s="111" t="s">
        <v>1608</v>
      </c>
      <c r="D46" s="111" t="s">
        <v>1609</v>
      </c>
      <c r="E46" s="111" t="s">
        <v>357</v>
      </c>
      <c r="F46" s="111" t="s">
        <v>1676</v>
      </c>
      <c r="G46" s="111" t="s">
        <v>1610</v>
      </c>
      <c r="H46" s="111" t="s">
        <v>1611</v>
      </c>
      <c r="I46" s="111" t="str">
        <f>_xlfn.XLOOKUP($A46,tbl_Analysis[Record_ID],tbl_Analysis[Record_Status],"")</f>
        <v>Unknown</v>
      </c>
      <c r="J46" s="111" t="str">
        <f>_xlfn.XLOOKUP($A46,tbl_Analysis[Record_ID],tbl_Analysis[Currently_Available],"")</f>
        <v>No</v>
      </c>
      <c r="K46" s="111" t="str">
        <f>_xlfn.XLOOKUP($A46,tbl_Analysis[Record_ID],tbl_Analysis[Verified],"")</f>
        <v>No</v>
      </c>
      <c r="L46" s="111" t="str">
        <f>_xlfn.XLOOKUP($A46,tbl_Analysis[Record_ID],tbl_Analysis[Geographic_Scope_Type],"")</f>
        <v>National</v>
      </c>
      <c r="M46" s="111" t="str">
        <f>_xlfn.XLOOKUP($A46,tbl_Analysis[Record_ID],tbl_Analysis[Geographic_Scope_Detail],"")</f>
        <v>Ireland – national</v>
      </c>
      <c r="N46" s="111" t="s">
        <v>2224</v>
      </c>
      <c r="O46" s="111" t="s">
        <v>2224</v>
      </c>
      <c r="P46" s="111" t="s">
        <v>2225</v>
      </c>
      <c r="Q46" s="111" t="s">
        <v>1022</v>
      </c>
      <c r="R46" s="111"/>
      <c r="S46" s="111"/>
      <c r="T46" s="110" t="s">
        <v>2226</v>
      </c>
      <c r="U46" s="110" t="s">
        <v>2227</v>
      </c>
      <c r="V46" s="110" t="s">
        <v>2265</v>
      </c>
      <c r="W46" s="110" t="s">
        <v>2277</v>
      </c>
      <c r="Y46" s="112"/>
      <c r="Z46" s="112"/>
      <c r="AA46" s="112"/>
      <c r="AB46" s="112"/>
    </row>
    <row r="47" spans="1:28" ht="32" x14ac:dyDescent="0.2">
      <c r="A47" s="111" t="s">
        <v>1677</v>
      </c>
      <c r="B47" s="114" t="s">
        <v>364</v>
      </c>
      <c r="C47" s="111" t="s">
        <v>1608</v>
      </c>
      <c r="D47" s="111" t="s">
        <v>1609</v>
      </c>
      <c r="E47" s="111" t="s">
        <v>365</v>
      </c>
      <c r="F47" s="111" t="s">
        <v>1621</v>
      </c>
      <c r="G47" s="111" t="s">
        <v>1610</v>
      </c>
      <c r="H47" s="111" t="s">
        <v>1611</v>
      </c>
      <c r="I47" s="111" t="str">
        <f>_xlfn.XLOOKUP($A47,tbl_Analysis[Record_ID],tbl_Analysis[Record_Status],"")</f>
        <v>Active</v>
      </c>
      <c r="J47" s="111" t="str">
        <f>_xlfn.XLOOKUP($A47,tbl_Analysis[Record_ID],tbl_Analysis[Currently_Available],"")</f>
        <v>Yes</v>
      </c>
      <c r="K47" s="111" t="str">
        <f>_xlfn.XLOOKUP($A47,tbl_Analysis[Record_ID],tbl_Analysis[Verified],"")</f>
        <v>Yes</v>
      </c>
      <c r="L47" s="115" t="str">
        <f>_xlfn.XLOOKUP($A47,tbl_Analysis[Record_ID],tbl_Analysis[Geographic_Scope_Type],"")</f>
        <v>National</v>
      </c>
      <c r="M47" s="115" t="str">
        <f>_xlfn.XLOOKUP($A47,tbl_Analysis[Record_ID],tbl_Analysis[Geographic_Scope_Detail],"")</f>
        <v>Ireland – national</v>
      </c>
      <c r="N47" s="111" t="s">
        <v>2278</v>
      </c>
      <c r="O47" s="111" t="s">
        <v>2279</v>
      </c>
      <c r="P47" s="111" t="s">
        <v>2280</v>
      </c>
      <c r="Q47" s="111" t="s">
        <v>1022</v>
      </c>
      <c r="R47" s="111">
        <v>53.800800000000002</v>
      </c>
      <c r="S47" s="111">
        <v>-9.52</v>
      </c>
      <c r="T47" s="110" t="s">
        <v>1614</v>
      </c>
      <c r="U47" s="110" t="s">
        <v>2160</v>
      </c>
      <c r="V47" s="110" t="s">
        <v>2281</v>
      </c>
      <c r="W47" s="110" t="s">
        <v>2282</v>
      </c>
      <c r="Y47" s="112"/>
      <c r="Z47" s="112"/>
      <c r="AA47" s="112"/>
      <c r="AB47" s="112"/>
    </row>
    <row r="48" spans="1:28" ht="48" x14ac:dyDescent="0.2">
      <c r="A48" s="111" t="s">
        <v>1679</v>
      </c>
      <c r="B48" s="114" t="s">
        <v>374</v>
      </c>
      <c r="C48" s="111" t="s">
        <v>1608</v>
      </c>
      <c r="D48" s="111" t="s">
        <v>1609</v>
      </c>
      <c r="E48" s="111" t="s">
        <v>375</v>
      </c>
      <c r="F48" s="111" t="s">
        <v>1629</v>
      </c>
      <c r="G48" s="111" t="s">
        <v>1610</v>
      </c>
      <c r="H48" s="111" t="s">
        <v>1611</v>
      </c>
      <c r="I48" s="115" t="str">
        <f>_xlfn.XLOOKUP($A48,tbl_Analysis[Record_ID],tbl_Analysis[Record_Status],"")</f>
        <v>Seasonal</v>
      </c>
      <c r="J48" s="115" t="str">
        <f>_xlfn.XLOOKUP($A48,tbl_Analysis[Record_ID],tbl_Analysis[Currently_Available],"")</f>
        <v>Yes</v>
      </c>
      <c r="K48" s="115" t="str">
        <f>_xlfn.XLOOKUP($A48,tbl_Analysis[Record_ID],tbl_Analysis[Verified],"")</f>
        <v>Yes</v>
      </c>
      <c r="L48" s="111" t="str">
        <f>_xlfn.XLOOKUP($A48,tbl_Analysis[Record_ID],tbl_Analysis[Geographic_Scope_Type],"")</f>
        <v>National</v>
      </c>
      <c r="M48" s="111" t="str">
        <f>_xlfn.XLOOKUP($A48,tbl_Analysis[Record_ID],tbl_Analysis[Geographic_Scope_Detail],"")</f>
        <v>Ireland – national</v>
      </c>
      <c r="N48" s="111" t="s">
        <v>2193</v>
      </c>
      <c r="O48" s="111" t="s">
        <v>71</v>
      </c>
      <c r="P48" s="111" t="s">
        <v>71</v>
      </c>
      <c r="Q48" s="111" t="s">
        <v>1022</v>
      </c>
      <c r="R48" s="111">
        <v>53.343200000000003</v>
      </c>
      <c r="S48" s="111">
        <v>-6.2832999999999997</v>
      </c>
      <c r="T48" s="110" t="s">
        <v>1614</v>
      </c>
      <c r="U48" s="110" t="s">
        <v>2160</v>
      </c>
      <c r="V48" s="110" t="s">
        <v>2283</v>
      </c>
      <c r="W48" s="110" t="s">
        <v>2284</v>
      </c>
      <c r="Y48" s="112"/>
      <c r="Z48" s="112"/>
      <c r="AA48" s="112"/>
      <c r="AB48" s="112"/>
    </row>
    <row r="49" spans="1:28" ht="32" x14ac:dyDescent="0.2">
      <c r="A49" s="111" t="s">
        <v>1680</v>
      </c>
      <c r="B49" s="114" t="s">
        <v>380</v>
      </c>
      <c r="C49" s="111" t="s">
        <v>1608</v>
      </c>
      <c r="D49" s="111" t="s">
        <v>1609</v>
      </c>
      <c r="E49" s="111" t="s">
        <v>381</v>
      </c>
      <c r="F49" s="111" t="s">
        <v>260</v>
      </c>
      <c r="G49" s="111" t="s">
        <v>1610</v>
      </c>
      <c r="H49" s="111" t="s">
        <v>1611</v>
      </c>
      <c r="I49" s="111" t="str">
        <f>_xlfn.XLOOKUP($A49,tbl_Analysis[Record_ID],tbl_Analysis[Record_Status],"")</f>
        <v>Active</v>
      </c>
      <c r="J49" s="111" t="str">
        <f>_xlfn.XLOOKUP($A49,tbl_Analysis[Record_ID],tbl_Analysis[Currently_Available],"")</f>
        <v>Yes</v>
      </c>
      <c r="K49" s="111" t="str">
        <f>_xlfn.XLOOKUP($A49,tbl_Analysis[Record_ID],tbl_Analysis[Verified],"")</f>
        <v>Yes</v>
      </c>
      <c r="L49" s="115" t="str">
        <f>_xlfn.XLOOKUP($A49,tbl_Analysis[Record_ID],tbl_Analysis[Geographic_Scope_Type],"")</f>
        <v>National</v>
      </c>
      <c r="M49" s="115" t="str">
        <f>_xlfn.XLOOKUP($A49,tbl_Analysis[Record_ID],tbl_Analysis[Geographic_Scope_Detail],"")</f>
        <v>Ireland – national</v>
      </c>
      <c r="N49" s="111" t="s">
        <v>2285</v>
      </c>
      <c r="O49" s="111" t="s">
        <v>2184</v>
      </c>
      <c r="P49" s="111" t="s">
        <v>2184</v>
      </c>
      <c r="Q49" s="111" t="s">
        <v>1022</v>
      </c>
      <c r="R49" s="111">
        <v>53.277500000000003</v>
      </c>
      <c r="S49" s="111">
        <v>-9.0106999999999999</v>
      </c>
      <c r="T49" s="110" t="s">
        <v>1614</v>
      </c>
      <c r="U49" s="110" t="s">
        <v>2160</v>
      </c>
      <c r="V49" s="110" t="s">
        <v>2286</v>
      </c>
      <c r="W49" s="110" t="s">
        <v>2287</v>
      </c>
      <c r="Y49" s="112"/>
      <c r="Z49" s="112"/>
      <c r="AA49" s="112"/>
      <c r="AB49" s="112"/>
    </row>
    <row r="50" spans="1:28" ht="32" x14ac:dyDescent="0.2">
      <c r="A50" s="111" t="s">
        <v>1681</v>
      </c>
      <c r="B50" s="114" t="s">
        <v>388</v>
      </c>
      <c r="C50" s="111" t="s">
        <v>1608</v>
      </c>
      <c r="D50" s="111" t="s">
        <v>1609</v>
      </c>
      <c r="E50" s="111" t="s">
        <v>389</v>
      </c>
      <c r="F50" s="111" t="s">
        <v>260</v>
      </c>
      <c r="G50" s="111" t="s">
        <v>1682</v>
      </c>
      <c r="H50" s="111" t="s">
        <v>1611</v>
      </c>
      <c r="I50" s="111" t="str">
        <f>_xlfn.XLOOKUP($A50,tbl_Analysis[Record_ID],tbl_Analysis[Record_Status],"")</f>
        <v>Unknown</v>
      </c>
      <c r="J50" s="111" t="str">
        <f>_xlfn.XLOOKUP($A50,tbl_Analysis[Record_ID],tbl_Analysis[Currently_Available],"")</f>
        <v>No</v>
      </c>
      <c r="K50" s="111" t="str">
        <f>_xlfn.XLOOKUP($A50,tbl_Analysis[Record_ID],tbl_Analysis[Verified],"")</f>
        <v>No</v>
      </c>
      <c r="L50" s="111" t="str">
        <f>_xlfn.XLOOKUP($A50,tbl_Analysis[Record_ID],tbl_Analysis[Geographic_Scope_Type],"")</f>
        <v>National</v>
      </c>
      <c r="M50" s="111" t="str">
        <f>_xlfn.XLOOKUP($A50,tbl_Analysis[Record_ID],tbl_Analysis[Geographic_Scope_Detail],"")</f>
        <v>Ireland – provider attribution requires clarification</v>
      </c>
      <c r="N50" s="111" t="s">
        <v>2288</v>
      </c>
      <c r="O50" s="111" t="s">
        <v>2289</v>
      </c>
      <c r="P50" s="111" t="s">
        <v>2290</v>
      </c>
      <c r="Q50" s="111" t="s">
        <v>1022</v>
      </c>
      <c r="R50" s="111">
        <v>52.686599999999999</v>
      </c>
      <c r="S50" s="111">
        <v>-7.827</v>
      </c>
      <c r="T50" s="110" t="s">
        <v>1637</v>
      </c>
      <c r="U50" s="110" t="s">
        <v>2160</v>
      </c>
      <c r="V50" s="110" t="s">
        <v>2291</v>
      </c>
      <c r="W50" s="110" t="s">
        <v>2292</v>
      </c>
      <c r="Y50" s="112"/>
      <c r="Z50" s="112"/>
      <c r="AA50" s="112"/>
      <c r="AB50" s="112"/>
    </row>
    <row r="51" spans="1:28" ht="48" x14ac:dyDescent="0.2">
      <c r="A51" s="111" t="s">
        <v>1684</v>
      </c>
      <c r="B51" s="114" t="s">
        <v>398</v>
      </c>
      <c r="C51" s="111" t="s">
        <v>1608</v>
      </c>
      <c r="D51" s="111" t="s">
        <v>1609</v>
      </c>
      <c r="E51" s="111" t="s">
        <v>399</v>
      </c>
      <c r="F51" s="111" t="s">
        <v>1652</v>
      </c>
      <c r="G51" s="111" t="s">
        <v>1610</v>
      </c>
      <c r="H51" s="111" t="s">
        <v>1611</v>
      </c>
      <c r="I51" s="115" t="str">
        <f>_xlfn.XLOOKUP($A51,tbl_Analysis[Record_ID],tbl_Analysis[Record_Status],"")</f>
        <v>Seasonal</v>
      </c>
      <c r="J51" s="115" t="str">
        <f>_xlfn.XLOOKUP($A51,tbl_Analysis[Record_ID],tbl_Analysis[Currently_Available],"")</f>
        <v>Yes</v>
      </c>
      <c r="K51" s="115" t="str">
        <f>_xlfn.XLOOKUP($A51,tbl_Analysis[Record_ID],tbl_Analysis[Verified],"")</f>
        <v>Yes</v>
      </c>
      <c r="L51" s="115" t="str">
        <f>_xlfn.XLOOKUP($A51,tbl_Analysis[Record_ID],tbl_Analysis[Geographic_Scope_Type],"")</f>
        <v>National</v>
      </c>
      <c r="M51" s="115" t="str">
        <f>_xlfn.XLOOKUP($A51,tbl_Analysis[Record_ID],tbl_Analysis[Geographic_Scope_Detail],"")</f>
        <v>Ireland – national</v>
      </c>
      <c r="N51" s="111" t="s">
        <v>2293</v>
      </c>
      <c r="O51" s="111" t="s">
        <v>2294</v>
      </c>
      <c r="P51" s="111" t="s">
        <v>2294</v>
      </c>
      <c r="Q51" s="111" t="s">
        <v>1022</v>
      </c>
      <c r="R51" s="111">
        <v>54.262700000000002</v>
      </c>
      <c r="S51" s="111">
        <v>-6.9508999999999999</v>
      </c>
      <c r="T51" s="110" t="s">
        <v>1614</v>
      </c>
      <c r="U51" s="110" t="s">
        <v>2160</v>
      </c>
      <c r="V51" s="110" t="s">
        <v>2295</v>
      </c>
      <c r="W51" s="110" t="s">
        <v>2296</v>
      </c>
      <c r="Y51" s="112"/>
      <c r="Z51" s="112"/>
      <c r="AA51" s="112"/>
      <c r="AB51" s="112"/>
    </row>
    <row r="52" spans="1:28" ht="32" x14ac:dyDescent="0.2">
      <c r="A52" s="111" t="s">
        <v>1685</v>
      </c>
      <c r="B52" s="114" t="s">
        <v>407</v>
      </c>
      <c r="C52" s="111" t="s">
        <v>1608</v>
      </c>
      <c r="D52" s="111" t="s">
        <v>1609</v>
      </c>
      <c r="E52" s="111" t="s">
        <v>408</v>
      </c>
      <c r="F52" s="111" t="s">
        <v>1629</v>
      </c>
      <c r="G52" s="111" t="s">
        <v>1610</v>
      </c>
      <c r="H52" s="111" t="s">
        <v>1611</v>
      </c>
      <c r="I52" s="111" t="str">
        <f>_xlfn.XLOOKUP($A52,tbl_Analysis[Record_ID],tbl_Analysis[Record_Status],"")</f>
        <v>Active</v>
      </c>
      <c r="J52" s="111" t="str">
        <f>_xlfn.XLOOKUP($A52,tbl_Analysis[Record_ID],tbl_Analysis[Currently_Available],"")</f>
        <v>Yes</v>
      </c>
      <c r="K52" s="111" t="str">
        <f>_xlfn.XLOOKUP($A52,tbl_Analysis[Record_ID],tbl_Analysis[Verified],"")</f>
        <v>Yes</v>
      </c>
      <c r="L52" s="111" t="str">
        <f>_xlfn.XLOOKUP($A52,tbl_Analysis[Record_ID],tbl_Analysis[Geographic_Scope_Type],"")</f>
        <v>National</v>
      </c>
      <c r="M52" s="111" t="str">
        <f>_xlfn.XLOOKUP($A52,tbl_Analysis[Record_ID],tbl_Analysis[Geographic_Scope_Detail],"")</f>
        <v>Ireland – national</v>
      </c>
      <c r="N52" s="111" t="s">
        <v>2297</v>
      </c>
      <c r="O52" s="111" t="s">
        <v>71</v>
      </c>
      <c r="P52" s="111" t="s">
        <v>71</v>
      </c>
      <c r="Q52" s="111" t="s">
        <v>1022</v>
      </c>
      <c r="R52" s="111">
        <v>53.333599999999997</v>
      </c>
      <c r="S52" s="111">
        <v>-6.2606000000000002</v>
      </c>
      <c r="T52" s="110" t="s">
        <v>1614</v>
      </c>
      <c r="U52" s="110" t="s">
        <v>2160</v>
      </c>
      <c r="V52" s="110" t="s">
        <v>2298</v>
      </c>
      <c r="W52" s="110" t="s">
        <v>2299</v>
      </c>
      <c r="Y52" s="112"/>
      <c r="Z52" s="112"/>
      <c r="AA52" s="112"/>
      <c r="AB52" s="112"/>
    </row>
    <row r="53" spans="1:28" ht="32" x14ac:dyDescent="0.2">
      <c r="A53" s="111" t="s">
        <v>1686</v>
      </c>
      <c r="B53" s="114" t="s">
        <v>420</v>
      </c>
      <c r="C53" s="111" t="s">
        <v>1687</v>
      </c>
      <c r="D53" s="111" t="s">
        <v>1688</v>
      </c>
      <c r="E53" s="111" t="s">
        <v>421</v>
      </c>
      <c r="F53" s="111" t="s">
        <v>1621</v>
      </c>
      <c r="G53" s="111" t="s">
        <v>1610</v>
      </c>
      <c r="H53" s="111" t="s">
        <v>1611</v>
      </c>
      <c r="I53" s="111" t="str">
        <f>_xlfn.XLOOKUP($A53,tbl_Analysis[Record_ID],tbl_Analysis[Record_Status],"")</f>
        <v>Active</v>
      </c>
      <c r="J53" s="111" t="str">
        <f>_xlfn.XLOOKUP($A53,tbl_Analysis[Record_ID],tbl_Analysis[Currently_Available],"")</f>
        <v>Yes</v>
      </c>
      <c r="K53" s="111" t="str">
        <f>_xlfn.XLOOKUP($A53,tbl_Analysis[Record_ID],tbl_Analysis[Verified],"")</f>
        <v>Yes</v>
      </c>
      <c r="L53" s="115" t="str">
        <f>_xlfn.XLOOKUP($A53,tbl_Analysis[Record_ID],tbl_Analysis[Geographic_Scope_Type],"")</f>
        <v>National</v>
      </c>
      <c r="M53" s="115" t="str">
        <f>_xlfn.XLOOKUP($A53,tbl_Analysis[Record_ID],tbl_Analysis[Geographic_Scope_Detail],"")</f>
        <v>Ireland – national</v>
      </c>
      <c r="N53" s="111" t="s">
        <v>2300</v>
      </c>
      <c r="O53" s="111" t="s">
        <v>71</v>
      </c>
      <c r="P53" s="111" t="s">
        <v>71</v>
      </c>
      <c r="Q53" s="111" t="s">
        <v>1022</v>
      </c>
      <c r="R53" s="111">
        <v>53.344999999999999</v>
      </c>
      <c r="S53" s="111">
        <v>-6.2614000000000001</v>
      </c>
      <c r="T53" s="110" t="s">
        <v>1614</v>
      </c>
      <c r="U53" s="110" t="s">
        <v>2160</v>
      </c>
      <c r="V53" s="110" t="s">
        <v>2301</v>
      </c>
      <c r="W53" s="110" t="s">
        <v>2302</v>
      </c>
      <c r="Y53" s="112"/>
      <c r="Z53" s="112"/>
      <c r="AA53" s="112"/>
      <c r="AB53" s="112"/>
    </row>
    <row r="54" spans="1:28" ht="32" x14ac:dyDescent="0.2">
      <c r="A54" s="111" t="s">
        <v>1689</v>
      </c>
      <c r="B54" s="114" t="s">
        <v>427</v>
      </c>
      <c r="C54" s="111" t="s">
        <v>1687</v>
      </c>
      <c r="D54" s="111" t="s">
        <v>1688</v>
      </c>
      <c r="E54" s="111" t="s">
        <v>428</v>
      </c>
      <c r="F54" s="111" t="s">
        <v>1670</v>
      </c>
      <c r="G54" s="111" t="s">
        <v>1610</v>
      </c>
      <c r="H54" s="111" t="s">
        <v>1611</v>
      </c>
      <c r="I54" s="115" t="str">
        <f>_xlfn.XLOOKUP($A54,tbl_Analysis[Record_ID],tbl_Analysis[Record_Status],"")</f>
        <v>Active</v>
      </c>
      <c r="J54" s="115" t="str">
        <f>_xlfn.XLOOKUP($A54,tbl_Analysis[Record_ID],tbl_Analysis[Currently_Available],"")</f>
        <v>Yes</v>
      </c>
      <c r="K54" s="115" t="str">
        <f>_xlfn.XLOOKUP($A54,tbl_Analysis[Record_ID],tbl_Analysis[Verified],"")</f>
        <v>Yes</v>
      </c>
      <c r="L54" s="111" t="str">
        <f>_xlfn.XLOOKUP($A54,tbl_Analysis[Record_ID],tbl_Analysis[Geographic_Scope_Type],"")</f>
        <v>National</v>
      </c>
      <c r="M54" s="111" t="str">
        <f>_xlfn.XLOOKUP($A54,tbl_Analysis[Record_ID],tbl_Analysis[Geographic_Scope_Detail],"")</f>
        <v>Dublin and selected sites nationwide</v>
      </c>
      <c r="N54" s="111" t="s">
        <v>2303</v>
      </c>
      <c r="O54" s="111" t="s">
        <v>71</v>
      </c>
      <c r="P54" s="111" t="s">
        <v>71</v>
      </c>
      <c r="Q54" s="111" t="s">
        <v>1022</v>
      </c>
      <c r="R54" s="111">
        <v>53.343200000000003</v>
      </c>
      <c r="S54" s="111">
        <v>-6.2832999999999997</v>
      </c>
      <c r="T54" s="110" t="s">
        <v>1614</v>
      </c>
      <c r="U54" s="110" t="s">
        <v>2160</v>
      </c>
      <c r="V54" s="110" t="s">
        <v>2304</v>
      </c>
      <c r="W54" s="110" t="s">
        <v>2305</v>
      </c>
      <c r="Y54" s="112"/>
      <c r="Z54" s="112"/>
      <c r="AA54" s="112"/>
      <c r="AB54" s="112"/>
    </row>
    <row r="55" spans="1:28" ht="32" x14ac:dyDescent="0.2">
      <c r="A55" s="111" t="s">
        <v>1690</v>
      </c>
      <c r="B55" s="114" t="s">
        <v>436</v>
      </c>
      <c r="C55" s="111" t="s">
        <v>1687</v>
      </c>
      <c r="D55" s="111" t="s">
        <v>1688</v>
      </c>
      <c r="E55" s="111" t="s">
        <v>437</v>
      </c>
      <c r="F55" s="111" t="s">
        <v>1629</v>
      </c>
      <c r="G55" s="111" t="s">
        <v>1610</v>
      </c>
      <c r="H55" s="111" t="s">
        <v>1611</v>
      </c>
      <c r="I55" s="111" t="str">
        <f>_xlfn.XLOOKUP($A55,tbl_Analysis[Record_ID],tbl_Analysis[Record_Status],"")</f>
        <v>Active</v>
      </c>
      <c r="J55" s="111" t="str">
        <f>_xlfn.XLOOKUP($A55,tbl_Analysis[Record_ID],tbl_Analysis[Currently_Available],"")</f>
        <v>Yes</v>
      </c>
      <c r="K55" s="111" t="str">
        <f>_xlfn.XLOOKUP($A55,tbl_Analysis[Record_ID],tbl_Analysis[Verified],"")</f>
        <v>Yes</v>
      </c>
      <c r="L55" s="115" t="str">
        <f>_xlfn.XLOOKUP($A55,tbl_Analysis[Record_ID],tbl_Analysis[Geographic_Scope_Type],"")</f>
        <v>National</v>
      </c>
      <c r="M55" s="115" t="str">
        <f>_xlfn.XLOOKUP($A55,tbl_Analysis[Record_ID],tbl_Analysis[Geographic_Scope_Detail],"")</f>
        <v>Galway and national/coastal school delivery</v>
      </c>
      <c r="N55" s="111" t="s">
        <v>2306</v>
      </c>
      <c r="O55" s="111" t="s">
        <v>2184</v>
      </c>
      <c r="P55" s="111" t="s">
        <v>2184</v>
      </c>
      <c r="Q55" s="111" t="s">
        <v>1022</v>
      </c>
      <c r="R55" s="111">
        <v>53.281999999999996</v>
      </c>
      <c r="S55" s="111">
        <v>-9.0350000000000001</v>
      </c>
      <c r="T55" s="110" t="s">
        <v>1637</v>
      </c>
      <c r="U55" s="110" t="s">
        <v>2160</v>
      </c>
      <c r="V55" s="110" t="s">
        <v>2307</v>
      </c>
      <c r="W55" s="110" t="s">
        <v>2308</v>
      </c>
      <c r="Y55" s="112"/>
      <c r="Z55" s="112"/>
      <c r="AA55" s="112"/>
      <c r="AB55" s="112"/>
    </row>
    <row r="56" spans="1:28" ht="32" x14ac:dyDescent="0.2">
      <c r="A56" s="111" t="s">
        <v>1691</v>
      </c>
      <c r="B56" s="114" t="s">
        <v>443</v>
      </c>
      <c r="C56" s="111" t="s">
        <v>1687</v>
      </c>
      <c r="D56" s="111" t="s">
        <v>1688</v>
      </c>
      <c r="E56" s="111" t="s">
        <v>444</v>
      </c>
      <c r="F56" s="111" t="s">
        <v>1676</v>
      </c>
      <c r="G56" s="111" t="s">
        <v>1692</v>
      </c>
      <c r="H56" s="111" t="s">
        <v>1693</v>
      </c>
      <c r="I56" s="111" t="str">
        <f>_xlfn.XLOOKUP($A56,tbl_Analysis[Record_ID],tbl_Analysis[Record_Status],"")</f>
        <v>Active</v>
      </c>
      <c r="J56" s="111" t="str">
        <f>_xlfn.XLOOKUP($A56,tbl_Analysis[Record_ID],tbl_Analysis[Currently_Available],"")</f>
        <v>Yes</v>
      </c>
      <c r="K56" s="111" t="str">
        <f>_xlfn.XLOOKUP($A56,tbl_Analysis[Record_ID],tbl_Analysis[Verified],"")</f>
        <v>Yes</v>
      </c>
      <c r="L56" s="111" t="str">
        <f>_xlfn.XLOOKUP($A56,tbl_Analysis[Record_ID],tbl_Analysis[Geographic_Scope_Type],"")</f>
        <v>European</v>
      </c>
      <c r="M56" s="111" t="str">
        <f>_xlfn.XLOOKUP($A56,tbl_Analysis[Record_ID],tbl_Analysis[Geographic_Scope_Detail],"")</f>
        <v>Ireland / Europe – online and place-based delivery</v>
      </c>
      <c r="N56" s="111" t="s">
        <v>2309</v>
      </c>
      <c r="O56" s="111" t="s">
        <v>71</v>
      </c>
      <c r="P56" s="111" t="s">
        <v>71</v>
      </c>
      <c r="Q56" s="111" t="s">
        <v>1022</v>
      </c>
      <c r="R56" s="111">
        <v>53.308199999999999</v>
      </c>
      <c r="S56" s="111">
        <v>-6.2237999999999998</v>
      </c>
      <c r="T56" s="110" t="s">
        <v>1614</v>
      </c>
      <c r="U56" s="110" t="s">
        <v>2160</v>
      </c>
      <c r="V56" s="110" t="s">
        <v>2310</v>
      </c>
      <c r="W56" s="110" t="s">
        <v>2311</v>
      </c>
      <c r="Y56" s="112"/>
      <c r="Z56" s="112"/>
      <c r="AA56" s="112"/>
      <c r="AB56" s="112"/>
    </row>
    <row r="57" spans="1:28" ht="48" x14ac:dyDescent="0.2">
      <c r="A57" s="111" t="s">
        <v>1695</v>
      </c>
      <c r="B57" s="114" t="s">
        <v>453</v>
      </c>
      <c r="C57" s="111" t="s">
        <v>1687</v>
      </c>
      <c r="D57" s="111" t="s">
        <v>1688</v>
      </c>
      <c r="E57" s="111" t="s">
        <v>69</v>
      </c>
      <c r="F57" s="111" t="s">
        <v>1621</v>
      </c>
      <c r="G57" s="111" t="s">
        <v>1682</v>
      </c>
      <c r="H57" s="111" t="s">
        <v>1696</v>
      </c>
      <c r="I57" s="115" t="str">
        <f>_xlfn.XLOOKUP($A57,tbl_Analysis[Record_ID],tbl_Analysis[Record_Status],"")</f>
        <v>Seasonal</v>
      </c>
      <c r="J57" s="115" t="str">
        <f>_xlfn.XLOOKUP($A57,tbl_Analysis[Record_ID],tbl_Analysis[Currently_Available],"")</f>
        <v>Yes</v>
      </c>
      <c r="K57" s="115" t="str">
        <f>_xlfn.XLOOKUP($A57,tbl_Analysis[Record_ID],tbl_Analysis[Verified],"")</f>
        <v>No</v>
      </c>
      <c r="L57" s="115" t="str">
        <f>_xlfn.XLOOKUP($A57,tbl_Analysis[Record_ID],tbl_Analysis[Geographic_Scope_Type],"")</f>
        <v>National</v>
      </c>
      <c r="M57" s="115" t="str">
        <f>_xlfn.XLOOKUP($A57,tbl_Analysis[Record_ID],tbl_Analysis[Geographic_Scope_Detail],"")</f>
        <v>Dublin / Ireland – seasonal teacher CPD</v>
      </c>
      <c r="N57" s="111" t="s">
        <v>2170</v>
      </c>
      <c r="O57" s="111" t="s">
        <v>71</v>
      </c>
      <c r="P57" s="111" t="s">
        <v>71</v>
      </c>
      <c r="Q57" s="111" t="s">
        <v>1022</v>
      </c>
      <c r="R57" s="111">
        <v>53.370199999999997</v>
      </c>
      <c r="S57" s="111">
        <v>-6.2546999999999997</v>
      </c>
      <c r="T57" s="110" t="s">
        <v>1614</v>
      </c>
      <c r="U57" s="110" t="s">
        <v>2171</v>
      </c>
      <c r="V57" s="110" t="s">
        <v>2312</v>
      </c>
      <c r="W57" s="110" t="s">
        <v>2313</v>
      </c>
      <c r="Y57" s="112"/>
      <c r="Z57" s="112"/>
      <c r="AA57" s="112"/>
      <c r="AB57" s="112"/>
    </row>
    <row r="58" spans="1:28" ht="48" x14ac:dyDescent="0.2">
      <c r="A58" s="111" t="s">
        <v>1698</v>
      </c>
      <c r="B58" s="114" t="s">
        <v>462</v>
      </c>
      <c r="C58" s="111" t="s">
        <v>1687</v>
      </c>
      <c r="D58" s="111" t="s">
        <v>1688</v>
      </c>
      <c r="E58" s="111" t="s">
        <v>69</v>
      </c>
      <c r="F58" s="111" t="s">
        <v>1621</v>
      </c>
      <c r="G58" s="111" t="s">
        <v>1682</v>
      </c>
      <c r="H58" s="111" t="s">
        <v>1696</v>
      </c>
      <c r="I58" s="111" t="str">
        <f>_xlfn.XLOOKUP($A58,tbl_Analysis[Record_ID],tbl_Analysis[Record_Status],"")</f>
        <v>Seasonal</v>
      </c>
      <c r="J58" s="111" t="str">
        <f>_xlfn.XLOOKUP($A58,tbl_Analysis[Record_ID],tbl_Analysis[Currently_Available],"")</f>
        <v>Yes</v>
      </c>
      <c r="K58" s="111" t="str">
        <f>_xlfn.XLOOKUP($A58,tbl_Analysis[Record_ID],tbl_Analysis[Verified],"")</f>
        <v>No</v>
      </c>
      <c r="L58" s="111" t="str">
        <f>_xlfn.XLOOKUP($A58,tbl_Analysis[Record_ID],tbl_Analysis[Geographic_Scope_Type],"")</f>
        <v>National</v>
      </c>
      <c r="M58" s="111" t="str">
        <f>_xlfn.XLOOKUP($A58,tbl_Analysis[Record_ID],tbl_Analysis[Geographic_Scope_Detail],"")</f>
        <v>Ireland – national / online</v>
      </c>
      <c r="N58" s="111" t="s">
        <v>2170</v>
      </c>
      <c r="O58" s="111" t="s">
        <v>71</v>
      </c>
      <c r="P58" s="111" t="s">
        <v>71</v>
      </c>
      <c r="Q58" s="111" t="s">
        <v>1022</v>
      </c>
      <c r="R58" s="111">
        <v>53.370199999999997</v>
      </c>
      <c r="S58" s="111">
        <v>-6.2546999999999997</v>
      </c>
      <c r="T58" s="110" t="s">
        <v>1614</v>
      </c>
      <c r="U58" s="110" t="s">
        <v>2171</v>
      </c>
      <c r="V58" s="110" t="s">
        <v>2312</v>
      </c>
      <c r="W58" s="110" t="s">
        <v>2313</v>
      </c>
      <c r="Y58" s="112"/>
      <c r="Z58" s="112"/>
      <c r="AA58" s="112"/>
      <c r="AB58" s="112"/>
    </row>
    <row r="59" spans="1:28" ht="32" x14ac:dyDescent="0.2">
      <c r="A59" s="111" t="s">
        <v>1699</v>
      </c>
      <c r="B59" s="114" t="s">
        <v>85</v>
      </c>
      <c r="C59" s="111" t="s">
        <v>1687</v>
      </c>
      <c r="D59" s="111" t="s">
        <v>1688</v>
      </c>
      <c r="E59" s="111" t="s">
        <v>468</v>
      </c>
      <c r="F59" s="111" t="s">
        <v>1652</v>
      </c>
      <c r="G59" s="111" t="s">
        <v>1682</v>
      </c>
      <c r="H59" s="111" t="s">
        <v>1696</v>
      </c>
      <c r="I59" s="111" t="str">
        <f>_xlfn.XLOOKUP($A59,tbl_Analysis[Record_ID],tbl_Analysis[Record_Status],"")</f>
        <v>Seasonal</v>
      </c>
      <c r="J59" s="111" t="str">
        <f>_xlfn.XLOOKUP($A59,tbl_Analysis[Record_ID],tbl_Analysis[Currently_Available],"")</f>
        <v>Yes</v>
      </c>
      <c r="K59" s="111" t="str">
        <f>_xlfn.XLOOKUP($A59,tbl_Analysis[Record_ID],tbl_Analysis[Verified],"")</f>
        <v>No</v>
      </c>
      <c r="L59" s="115" t="str">
        <f>_xlfn.XLOOKUP($A59,tbl_Analysis[Record_ID],tbl_Analysis[Geographic_Scope_Type],"")</f>
        <v>International</v>
      </c>
      <c r="M59" s="115" t="str">
        <f>_xlfn.XLOOKUP($A59,tbl_Analysis[Record_ID],tbl_Analysis[Geographic_Scope_Detail],"")</f>
        <v>Ireland – national / international network</v>
      </c>
      <c r="N59" s="111" t="s">
        <v>2300</v>
      </c>
      <c r="O59" s="111" t="s">
        <v>71</v>
      </c>
      <c r="P59" s="111" t="s">
        <v>71</v>
      </c>
      <c r="Q59" s="111" t="s">
        <v>1022</v>
      </c>
      <c r="R59" s="111">
        <v>53.344999999999999</v>
      </c>
      <c r="S59" s="111">
        <v>-6.2614000000000001</v>
      </c>
      <c r="T59" s="110" t="s">
        <v>1614</v>
      </c>
      <c r="U59" s="110" t="s">
        <v>2160</v>
      </c>
      <c r="V59" s="110" t="s">
        <v>2301</v>
      </c>
      <c r="W59" s="110" t="s">
        <v>2314</v>
      </c>
      <c r="Y59" s="112"/>
      <c r="Z59" s="112"/>
      <c r="AA59" s="112"/>
      <c r="AB59" s="112"/>
    </row>
    <row r="60" spans="1:28" ht="32" x14ac:dyDescent="0.2">
      <c r="A60" s="111" t="s">
        <v>1701</v>
      </c>
      <c r="B60" s="114" t="s">
        <v>475</v>
      </c>
      <c r="C60" s="111" t="s">
        <v>1687</v>
      </c>
      <c r="D60" s="111" t="s">
        <v>1688</v>
      </c>
      <c r="E60" s="111" t="s">
        <v>476</v>
      </c>
      <c r="F60" s="111" t="s">
        <v>1652</v>
      </c>
      <c r="G60" s="111" t="s">
        <v>1610</v>
      </c>
      <c r="H60" s="111" t="s">
        <v>1611</v>
      </c>
      <c r="I60" s="115" t="str">
        <f>_xlfn.XLOOKUP($A60,tbl_Analysis[Record_ID],tbl_Analysis[Record_Status],"")</f>
        <v>Active</v>
      </c>
      <c r="J60" s="115" t="str">
        <f>_xlfn.XLOOKUP($A60,tbl_Analysis[Record_ID],tbl_Analysis[Currently_Available],"")</f>
        <v>Yes</v>
      </c>
      <c r="K60" s="115" t="str">
        <f>_xlfn.XLOOKUP($A60,tbl_Analysis[Record_ID],tbl_Analysis[Verified],"")</f>
        <v>Yes</v>
      </c>
      <c r="L60" s="111" t="str">
        <f>_xlfn.XLOOKUP($A60,tbl_Analysis[Record_ID],tbl_Analysis[Geographic_Scope_Type],"")</f>
        <v>National</v>
      </c>
      <c r="M60" s="111" t="str">
        <f>_xlfn.XLOOKUP($A60,tbl_Analysis[Record_ID],tbl_Analysis[Geographic_Scope_Detail],"")</f>
        <v>Ireland – national / online</v>
      </c>
      <c r="N60" s="111" t="s">
        <v>2300</v>
      </c>
      <c r="O60" s="111" t="s">
        <v>71</v>
      </c>
      <c r="P60" s="111" t="s">
        <v>71</v>
      </c>
      <c r="Q60" s="111" t="s">
        <v>1022</v>
      </c>
      <c r="R60" s="111">
        <v>53.344999999999999</v>
      </c>
      <c r="S60" s="111">
        <v>-6.2614000000000001</v>
      </c>
      <c r="T60" s="110" t="s">
        <v>1614</v>
      </c>
      <c r="U60" s="110" t="s">
        <v>2160</v>
      </c>
      <c r="V60" s="110" t="s">
        <v>2301</v>
      </c>
      <c r="W60" s="110" t="s">
        <v>2314</v>
      </c>
      <c r="Y60" s="112"/>
      <c r="Z60" s="112"/>
      <c r="AA60" s="112"/>
      <c r="AB60" s="112"/>
    </row>
    <row r="61" spans="1:28" ht="32" x14ac:dyDescent="0.2">
      <c r="A61" s="111" t="s">
        <v>1702</v>
      </c>
      <c r="B61" s="114" t="s">
        <v>483</v>
      </c>
      <c r="C61" s="111" t="s">
        <v>1687</v>
      </c>
      <c r="D61" s="111" t="s">
        <v>1688</v>
      </c>
      <c r="E61" s="111" t="s">
        <v>484</v>
      </c>
      <c r="F61" s="111" t="s">
        <v>1639</v>
      </c>
      <c r="G61" s="111" t="s">
        <v>1610</v>
      </c>
      <c r="H61" s="111" t="s">
        <v>1611</v>
      </c>
      <c r="I61" s="111" t="str">
        <f>_xlfn.XLOOKUP($A61,tbl_Analysis[Record_ID],tbl_Analysis[Record_Status],"")</f>
        <v>Active</v>
      </c>
      <c r="J61" s="111" t="str">
        <f>_xlfn.XLOOKUP($A61,tbl_Analysis[Record_ID],tbl_Analysis[Currently_Available],"")</f>
        <v>Yes</v>
      </c>
      <c r="K61" s="111" t="str">
        <f>_xlfn.XLOOKUP($A61,tbl_Analysis[Record_ID],tbl_Analysis[Verified],"")</f>
        <v>Yes</v>
      </c>
      <c r="L61" s="115" t="str">
        <f>_xlfn.XLOOKUP($A61,tbl_Analysis[Record_ID],tbl_Analysis[Geographic_Scope_Type],"")</f>
        <v>National</v>
      </c>
      <c r="M61" s="115" t="str">
        <f>_xlfn.XLOOKUP($A61,tbl_Analysis[Record_ID],tbl_Analysis[Geographic_Scope_Detail],"")</f>
        <v>Ireland – national / online</v>
      </c>
      <c r="N61" s="111" t="s">
        <v>2315</v>
      </c>
      <c r="O61" s="111" t="s">
        <v>2316</v>
      </c>
      <c r="P61" s="111" t="s">
        <v>71</v>
      </c>
      <c r="Q61" s="111" t="s">
        <v>1022</v>
      </c>
      <c r="R61" s="111">
        <v>53.2727</v>
      </c>
      <c r="S61" s="111">
        <v>-6.2119</v>
      </c>
      <c r="T61" s="110" t="s">
        <v>1614</v>
      </c>
      <c r="U61" s="110" t="s">
        <v>2160</v>
      </c>
      <c r="V61" s="110" t="s">
        <v>2317</v>
      </c>
      <c r="W61" s="110" t="s">
        <v>2318</v>
      </c>
      <c r="Y61" s="112"/>
      <c r="Z61" s="112"/>
      <c r="AA61" s="112"/>
      <c r="AB61" s="112"/>
    </row>
    <row r="62" spans="1:28" ht="16" x14ac:dyDescent="0.2">
      <c r="A62" s="111" t="s">
        <v>1703</v>
      </c>
      <c r="B62" s="114" t="s">
        <v>491</v>
      </c>
      <c r="C62" s="111" t="s">
        <v>1687</v>
      </c>
      <c r="D62" s="111" t="s">
        <v>1688</v>
      </c>
      <c r="E62" s="111" t="s">
        <v>492</v>
      </c>
      <c r="F62" s="111" t="s">
        <v>1670</v>
      </c>
      <c r="G62" s="111" t="s">
        <v>1610</v>
      </c>
      <c r="H62" s="111" t="s">
        <v>1611</v>
      </c>
      <c r="I62" s="111" t="str">
        <f>_xlfn.XLOOKUP($A62,tbl_Analysis[Record_ID],tbl_Analysis[Record_Status],"")</f>
        <v>Active</v>
      </c>
      <c r="J62" s="111" t="str">
        <f>_xlfn.XLOOKUP($A62,tbl_Analysis[Record_ID],tbl_Analysis[Currently_Available],"")</f>
        <v>Yes</v>
      </c>
      <c r="K62" s="111" t="str">
        <f>_xlfn.XLOOKUP($A62,tbl_Analysis[Record_ID],tbl_Analysis[Verified],"")</f>
        <v>Yes</v>
      </c>
      <c r="L62" s="111" t="str">
        <f>_xlfn.XLOOKUP($A62,tbl_Analysis[Record_ID],tbl_Analysis[Geographic_Scope_Type],"")</f>
        <v>National</v>
      </c>
      <c r="M62" s="111" t="str">
        <f>_xlfn.XLOOKUP($A62,tbl_Analysis[Record_ID],tbl_Analysis[Geographic_Scope_Detail],"")</f>
        <v>Ireland – nationwide</v>
      </c>
      <c r="N62" s="113" t="s">
        <v>2319</v>
      </c>
      <c r="O62" s="113" t="s">
        <v>2255</v>
      </c>
      <c r="P62" s="113" t="s">
        <v>2255</v>
      </c>
      <c r="Q62" s="113" t="s">
        <v>1022</v>
      </c>
      <c r="R62" s="113">
        <v>52.240900000000003</v>
      </c>
      <c r="S62" s="113">
        <v>-7.1119000000000003</v>
      </c>
      <c r="T62" s="110" t="s">
        <v>1614</v>
      </c>
      <c r="U62" s="110" t="s">
        <v>2160</v>
      </c>
      <c r="V62" s="110" t="s">
        <v>2320</v>
      </c>
      <c r="W62" s="110" t="s">
        <v>2321</v>
      </c>
      <c r="Y62" s="6"/>
      <c r="Z62" s="6"/>
      <c r="AA62" s="6"/>
      <c r="AB62" s="6"/>
    </row>
    <row r="63" spans="1:28" ht="16" x14ac:dyDescent="0.2">
      <c r="A63" s="111" t="s">
        <v>1704</v>
      </c>
      <c r="B63" s="114" t="s">
        <v>501</v>
      </c>
      <c r="C63" s="111" t="s">
        <v>1687</v>
      </c>
      <c r="D63" s="111" t="s">
        <v>1688</v>
      </c>
      <c r="E63" s="111" t="s">
        <v>502</v>
      </c>
      <c r="F63" s="111" t="s">
        <v>1670</v>
      </c>
      <c r="G63" s="111" t="s">
        <v>1610</v>
      </c>
      <c r="H63" s="111" t="s">
        <v>1611</v>
      </c>
      <c r="I63" s="115" t="str">
        <f>_xlfn.XLOOKUP($A63,tbl_Analysis[Record_ID],tbl_Analysis[Record_Status],"")</f>
        <v>Unknown</v>
      </c>
      <c r="J63" s="115" t="str">
        <f>_xlfn.XLOOKUP($A63,tbl_Analysis[Record_ID],tbl_Analysis[Currently_Available],"")</f>
        <v>No</v>
      </c>
      <c r="K63" s="115" t="str">
        <f>_xlfn.XLOOKUP($A63,tbl_Analysis[Record_ID],tbl_Analysis[Verified],"")</f>
        <v>No</v>
      </c>
      <c r="L63" s="115" t="str">
        <f>_xlfn.XLOOKUP($A63,tbl_Analysis[Record_ID],tbl_Analysis[Geographic_Scope_Type],"")</f>
        <v>National</v>
      </c>
      <c r="M63" s="115" t="str">
        <f>_xlfn.XLOOKUP($A63,tbl_Analysis[Record_ID],tbl_Analysis[Geographic_Scope_Detail],"")</f>
        <v>Ireland and United Kingdom</v>
      </c>
      <c r="N63" s="113" t="s">
        <v>2319</v>
      </c>
      <c r="O63" s="113" t="s">
        <v>2255</v>
      </c>
      <c r="P63" s="113" t="s">
        <v>2255</v>
      </c>
      <c r="Q63" s="113" t="s">
        <v>1022</v>
      </c>
      <c r="R63" s="113">
        <v>52.240900000000003</v>
      </c>
      <c r="S63" s="113">
        <v>-7.1119000000000003</v>
      </c>
      <c r="T63" s="110" t="s">
        <v>1614</v>
      </c>
      <c r="U63" s="110" t="s">
        <v>2160</v>
      </c>
      <c r="V63" s="110" t="s">
        <v>2320</v>
      </c>
      <c r="W63" s="110" t="s">
        <v>2321</v>
      </c>
      <c r="Y63" s="112"/>
      <c r="Z63" s="112"/>
      <c r="AA63" s="112"/>
      <c r="AB63" s="112"/>
    </row>
    <row r="64" spans="1:28" ht="32" x14ac:dyDescent="0.2">
      <c r="A64" s="111" t="s">
        <v>1705</v>
      </c>
      <c r="B64" s="114" t="s">
        <v>510</v>
      </c>
      <c r="C64" s="111" t="s">
        <v>1687</v>
      </c>
      <c r="D64" s="111" t="s">
        <v>1688</v>
      </c>
      <c r="E64" s="111" t="s">
        <v>511</v>
      </c>
      <c r="F64" s="111" t="s">
        <v>1621</v>
      </c>
      <c r="G64" s="111" t="s">
        <v>1610</v>
      </c>
      <c r="H64" s="111" t="s">
        <v>1611</v>
      </c>
      <c r="I64" s="111" t="str">
        <f>_xlfn.XLOOKUP($A64,tbl_Analysis[Record_ID],tbl_Analysis[Record_Status],"")</f>
        <v>Active</v>
      </c>
      <c r="J64" s="111" t="str">
        <f>_xlfn.XLOOKUP($A64,tbl_Analysis[Record_ID],tbl_Analysis[Currently_Available],"")</f>
        <v>Yes</v>
      </c>
      <c r="K64" s="111" t="str">
        <f>_xlfn.XLOOKUP($A64,tbl_Analysis[Record_ID],tbl_Analysis[Verified],"")</f>
        <v>Yes</v>
      </c>
      <c r="L64" s="111" t="str">
        <f>_xlfn.XLOOKUP($A64,tbl_Analysis[Record_ID],tbl_Analysis[Geographic_Scope_Type],"")</f>
        <v>National</v>
      </c>
      <c r="M64" s="111" t="str">
        <f>_xlfn.XLOOKUP($A64,tbl_Analysis[Record_ID],tbl_Analysis[Geographic_Scope_Detail],"")</f>
        <v>Ireland – national / online</v>
      </c>
      <c r="N64" s="113" t="s">
        <v>2322</v>
      </c>
      <c r="O64" s="113" t="s">
        <v>2121</v>
      </c>
      <c r="P64" s="113" t="s">
        <v>2164</v>
      </c>
      <c r="Q64" s="113" t="s">
        <v>1022</v>
      </c>
      <c r="R64" s="113">
        <v>53.381300000000003</v>
      </c>
      <c r="S64" s="113">
        <v>-6.5918999999999999</v>
      </c>
      <c r="T64" s="110" t="s">
        <v>1614</v>
      </c>
      <c r="U64" s="110" t="s">
        <v>2160</v>
      </c>
      <c r="V64" s="110" t="s">
        <v>2323</v>
      </c>
      <c r="W64" s="110" t="s">
        <v>2324</v>
      </c>
      <c r="Y64" s="112"/>
      <c r="Z64" s="112"/>
      <c r="AA64" s="112"/>
      <c r="AB64" s="112"/>
    </row>
    <row r="65" spans="1:28" ht="32" x14ac:dyDescent="0.2">
      <c r="A65" s="111" t="s">
        <v>1706</v>
      </c>
      <c r="B65" s="114" t="s">
        <v>517</v>
      </c>
      <c r="C65" s="111" t="s">
        <v>1687</v>
      </c>
      <c r="D65" s="111" t="s">
        <v>1688</v>
      </c>
      <c r="E65" s="111" t="s">
        <v>518</v>
      </c>
      <c r="F65" s="111" t="s">
        <v>1639</v>
      </c>
      <c r="G65" s="111" t="s">
        <v>1610</v>
      </c>
      <c r="H65" s="111" t="s">
        <v>1611</v>
      </c>
      <c r="I65" s="111" t="str">
        <f>_xlfn.XLOOKUP($A65,tbl_Analysis[Record_ID],tbl_Analysis[Record_Status],"")</f>
        <v>Active</v>
      </c>
      <c r="J65" s="111" t="str">
        <f>_xlfn.XLOOKUP($A65,tbl_Analysis[Record_ID],tbl_Analysis[Currently_Available],"")</f>
        <v>Yes</v>
      </c>
      <c r="K65" s="111" t="str">
        <f>_xlfn.XLOOKUP($A65,tbl_Analysis[Record_ID],tbl_Analysis[Verified],"")</f>
        <v>Yes</v>
      </c>
      <c r="L65" s="115" t="str">
        <f>_xlfn.XLOOKUP($A65,tbl_Analysis[Record_ID],tbl_Analysis[Geographic_Scope_Type],"")</f>
        <v>European</v>
      </c>
      <c r="M65" s="115" t="str">
        <f>_xlfn.XLOOKUP($A65,tbl_Analysis[Record_ID],tbl_Analysis[Geographic_Scope_Detail],"")</f>
        <v>Ireland / Europe – online</v>
      </c>
      <c r="N65" s="113" t="s">
        <v>2325</v>
      </c>
      <c r="O65" s="113" t="s">
        <v>71</v>
      </c>
      <c r="P65" s="113" t="s">
        <v>71</v>
      </c>
      <c r="Q65" s="113" t="s">
        <v>1022</v>
      </c>
      <c r="R65" s="113">
        <v>53.308199999999999</v>
      </c>
      <c r="S65" s="113">
        <v>-6.2237999999999998</v>
      </c>
      <c r="T65" s="110" t="s">
        <v>1614</v>
      </c>
      <c r="U65" s="110" t="s">
        <v>2160</v>
      </c>
      <c r="V65" s="110" t="s">
        <v>2326</v>
      </c>
      <c r="W65" s="110" t="s">
        <v>2327</v>
      </c>
      <c r="Y65" s="112"/>
      <c r="Z65" s="112"/>
      <c r="AA65" s="112"/>
      <c r="AB65" s="112"/>
    </row>
    <row r="66" spans="1:28" ht="64" x14ac:dyDescent="0.2">
      <c r="A66" s="111" t="s">
        <v>1707</v>
      </c>
      <c r="B66" s="114" t="s">
        <v>527</v>
      </c>
      <c r="C66" s="111" t="s">
        <v>1687</v>
      </c>
      <c r="D66" s="111" t="s">
        <v>1688</v>
      </c>
      <c r="E66" s="111" t="s">
        <v>528</v>
      </c>
      <c r="F66" s="111" t="s">
        <v>260</v>
      </c>
      <c r="G66" s="111" t="s">
        <v>1610</v>
      </c>
      <c r="H66" s="111" t="s">
        <v>1611</v>
      </c>
      <c r="I66" s="115" t="str">
        <f>_xlfn.XLOOKUP($A66,tbl_Analysis[Record_ID],tbl_Analysis[Record_Status],"")</f>
        <v>Active</v>
      </c>
      <c r="J66" s="115" t="str">
        <f>_xlfn.XLOOKUP($A66,tbl_Analysis[Record_ID],tbl_Analysis[Currently_Available],"")</f>
        <v>Yes</v>
      </c>
      <c r="K66" s="115" t="str">
        <f>_xlfn.XLOOKUP($A66,tbl_Analysis[Record_ID],tbl_Analysis[Verified],"")</f>
        <v>Yes</v>
      </c>
      <c r="L66" s="111" t="str">
        <f>_xlfn.XLOOKUP($A66,tbl_Analysis[Record_ID],tbl_Analysis[Geographic_Scope_Type],"")</f>
        <v>National</v>
      </c>
      <c r="M66" s="111" t="str">
        <f>_xlfn.XLOOKUP($A66,tbl_Analysis[Record_ID],tbl_Analysis[Geographic_Scope_Detail],"")</f>
        <v>Galway / Ireland – national online resource</v>
      </c>
      <c r="N66" s="113" t="s">
        <v>2208</v>
      </c>
      <c r="O66" s="113" t="s">
        <v>2184</v>
      </c>
      <c r="P66" s="113" t="s">
        <v>2184</v>
      </c>
      <c r="Q66" s="113" t="s">
        <v>1022</v>
      </c>
      <c r="R66" s="113">
        <v>53.288499999999999</v>
      </c>
      <c r="S66" s="113">
        <v>-9.0683000000000007</v>
      </c>
      <c r="T66" s="110" t="s">
        <v>1614</v>
      </c>
      <c r="U66" s="110" t="s">
        <v>2160</v>
      </c>
      <c r="V66" s="110" t="s">
        <v>2328</v>
      </c>
      <c r="W66" s="110" t="s">
        <v>2329</v>
      </c>
      <c r="Y66" s="112"/>
      <c r="Z66" s="112"/>
      <c r="AA66" s="112"/>
      <c r="AB66" s="112"/>
    </row>
    <row r="67" spans="1:28" ht="32" x14ac:dyDescent="0.2">
      <c r="A67" s="111" t="s">
        <v>1708</v>
      </c>
      <c r="B67" s="114" t="s">
        <v>535</v>
      </c>
      <c r="C67" s="111" t="s">
        <v>1687</v>
      </c>
      <c r="D67" s="111" t="s">
        <v>1688</v>
      </c>
      <c r="E67" s="111" t="s">
        <v>536</v>
      </c>
      <c r="F67" s="111" t="s">
        <v>1670</v>
      </c>
      <c r="G67" s="111" t="s">
        <v>1610</v>
      </c>
      <c r="H67" s="111" t="s">
        <v>1611</v>
      </c>
      <c r="I67" s="111" t="str">
        <f>_xlfn.XLOOKUP($A67,tbl_Analysis[Record_ID],tbl_Analysis[Record_Status],"")</f>
        <v>Active</v>
      </c>
      <c r="J67" s="111" t="str">
        <f>_xlfn.XLOOKUP($A67,tbl_Analysis[Record_ID],tbl_Analysis[Currently_Available],"")</f>
        <v>Yes</v>
      </c>
      <c r="K67" s="111" t="str">
        <f>_xlfn.XLOOKUP($A67,tbl_Analysis[Record_ID],tbl_Analysis[Verified],"")</f>
        <v>Yes</v>
      </c>
      <c r="L67" s="115" t="str">
        <f>_xlfn.XLOOKUP($A67,tbl_Analysis[Record_ID],tbl_Analysis[Geographic_Scope_Type],"")</f>
        <v>National</v>
      </c>
      <c r="M67" s="115" t="str">
        <f>_xlfn.XLOOKUP($A67,tbl_Analysis[Record_ID],tbl_Analysis[Geographic_Scope_Detail],"")</f>
        <v>Ireland – school and education sites</v>
      </c>
      <c r="N67" s="113" t="s">
        <v>2330</v>
      </c>
      <c r="O67" s="113" t="s">
        <v>2331</v>
      </c>
      <c r="P67" s="113" t="s">
        <v>253</v>
      </c>
      <c r="Q67" s="113" t="s">
        <v>1022</v>
      </c>
      <c r="R67" s="113">
        <v>51.623100000000001</v>
      </c>
      <c r="S67" s="113">
        <v>-8.8864999999999998</v>
      </c>
      <c r="T67" s="110" t="s">
        <v>1637</v>
      </c>
      <c r="U67" s="110" t="s">
        <v>2160</v>
      </c>
      <c r="V67" s="110" t="s">
        <v>2332</v>
      </c>
      <c r="W67" s="110" t="s">
        <v>2333</v>
      </c>
      <c r="Y67" s="112"/>
      <c r="Z67" s="112"/>
      <c r="AA67" s="112"/>
      <c r="AB67" s="112"/>
    </row>
    <row r="68" spans="1:28" ht="48" x14ac:dyDescent="0.2">
      <c r="A68" s="111" t="s">
        <v>1709</v>
      </c>
      <c r="B68" s="114" t="s">
        <v>543</v>
      </c>
      <c r="C68" s="111" t="s">
        <v>1687</v>
      </c>
      <c r="D68" s="111" t="s">
        <v>1688</v>
      </c>
      <c r="E68" s="111" t="s">
        <v>208</v>
      </c>
      <c r="F68" s="111" t="s">
        <v>1652</v>
      </c>
      <c r="G68" s="111" t="s">
        <v>1610</v>
      </c>
      <c r="H68" s="111" t="s">
        <v>1611</v>
      </c>
      <c r="I68" s="111" t="str">
        <f>_xlfn.XLOOKUP($A68,tbl_Analysis[Record_ID],tbl_Analysis[Record_Status],"")</f>
        <v>Active</v>
      </c>
      <c r="J68" s="111" t="str">
        <f>_xlfn.XLOOKUP($A68,tbl_Analysis[Record_ID],tbl_Analysis[Currently_Available],"")</f>
        <v>Yes</v>
      </c>
      <c r="K68" s="111" t="str">
        <f>_xlfn.XLOOKUP($A68,tbl_Analysis[Record_ID],tbl_Analysis[Verified],"")</f>
        <v>Yes</v>
      </c>
      <c r="L68" s="111" t="str">
        <f>_xlfn.XLOOKUP($A68,tbl_Analysis[Record_ID],tbl_Analysis[Geographic_Scope_Type],"")</f>
        <v>National</v>
      </c>
      <c r="M68" s="111" t="str">
        <f>_xlfn.XLOOKUP($A68,tbl_Analysis[Record_ID],tbl_Analysis[Geographic_Scope_Detail],"")</f>
        <v>Ireland – national / online or school-based</v>
      </c>
      <c r="N68" s="113" t="s">
        <v>2224</v>
      </c>
      <c r="O68" s="113" t="s">
        <v>2224</v>
      </c>
      <c r="P68" s="113" t="s">
        <v>2225</v>
      </c>
      <c r="Q68" s="113" t="s">
        <v>1022</v>
      </c>
      <c r="R68" s="111"/>
      <c r="S68" s="111"/>
      <c r="T68" s="110" t="s">
        <v>2226</v>
      </c>
      <c r="U68" s="110" t="s">
        <v>2227</v>
      </c>
      <c r="V68" s="110" t="s">
        <v>2334</v>
      </c>
      <c r="W68" s="110" t="s">
        <v>2335</v>
      </c>
      <c r="Y68" s="112"/>
      <c r="Z68" s="112"/>
      <c r="AA68" s="112"/>
      <c r="AB68" s="112"/>
    </row>
    <row r="69" spans="1:28" ht="48" x14ac:dyDescent="0.2">
      <c r="A69" s="111" t="s">
        <v>1710</v>
      </c>
      <c r="B69" s="114" t="s">
        <v>552</v>
      </c>
      <c r="C69" s="111" t="s">
        <v>1687</v>
      </c>
      <c r="D69" s="111" t="s">
        <v>1688</v>
      </c>
      <c r="E69" s="111" t="s">
        <v>208</v>
      </c>
      <c r="F69" s="111" t="s">
        <v>1652</v>
      </c>
      <c r="G69" s="111" t="s">
        <v>1610</v>
      </c>
      <c r="H69" s="111" t="s">
        <v>1693</v>
      </c>
      <c r="I69" s="115" t="str">
        <f>_xlfn.XLOOKUP($A69,tbl_Analysis[Record_ID],tbl_Analysis[Record_Status],"")</f>
        <v>Seasonal</v>
      </c>
      <c r="J69" s="115" t="str">
        <f>_xlfn.XLOOKUP($A69,tbl_Analysis[Record_ID],tbl_Analysis[Currently_Available],"")</f>
        <v>Yes</v>
      </c>
      <c r="K69" s="115" t="str">
        <f>_xlfn.XLOOKUP($A69,tbl_Analysis[Record_ID],tbl_Analysis[Verified],"")</f>
        <v>Yes</v>
      </c>
      <c r="L69" s="115" t="str">
        <f>_xlfn.XLOOKUP($A69,tbl_Analysis[Record_ID],tbl_Analysis[Geographic_Scope_Type],"")</f>
        <v>National</v>
      </c>
      <c r="M69" s="115" t="str">
        <f>_xlfn.XLOOKUP($A69,tbl_Analysis[Record_ID],tbl_Analysis[Geographic_Scope_Detail],"")</f>
        <v>Ireland – national / online</v>
      </c>
      <c r="N69" s="113" t="s">
        <v>2224</v>
      </c>
      <c r="O69" s="113" t="s">
        <v>2224</v>
      </c>
      <c r="P69" s="113" t="s">
        <v>2225</v>
      </c>
      <c r="Q69" s="113" t="s">
        <v>1022</v>
      </c>
      <c r="R69" s="111"/>
      <c r="S69" s="111"/>
      <c r="T69" s="110" t="s">
        <v>2226</v>
      </c>
      <c r="U69" s="110" t="s">
        <v>2227</v>
      </c>
      <c r="V69" s="110" t="s">
        <v>2334</v>
      </c>
      <c r="W69" s="110" t="s">
        <v>2336</v>
      </c>
      <c r="Y69" s="112"/>
      <c r="Z69" s="112"/>
      <c r="AA69" s="112"/>
      <c r="AB69" s="112"/>
    </row>
    <row r="70" spans="1:28" ht="48" x14ac:dyDescent="0.2">
      <c r="A70" s="111" t="s">
        <v>1712</v>
      </c>
      <c r="B70" s="114" t="s">
        <v>559</v>
      </c>
      <c r="C70" s="111" t="s">
        <v>1687</v>
      </c>
      <c r="D70" s="111" t="s">
        <v>1688</v>
      </c>
      <c r="E70" s="111" t="s">
        <v>208</v>
      </c>
      <c r="F70" s="111" t="s">
        <v>1652</v>
      </c>
      <c r="G70" s="111" t="s">
        <v>1610</v>
      </c>
      <c r="H70" s="111" t="s">
        <v>1611</v>
      </c>
      <c r="I70" s="111" t="str">
        <f>_xlfn.XLOOKUP($A70,tbl_Analysis[Record_ID],tbl_Analysis[Record_Status],"")</f>
        <v>Active</v>
      </c>
      <c r="J70" s="111" t="str">
        <f>_xlfn.XLOOKUP($A70,tbl_Analysis[Record_ID],tbl_Analysis[Currently_Available],"")</f>
        <v>Yes</v>
      </c>
      <c r="K70" s="111" t="str">
        <f>_xlfn.XLOOKUP($A70,tbl_Analysis[Record_ID],tbl_Analysis[Verified],"")</f>
        <v>Yes</v>
      </c>
      <c r="L70" s="111" t="str">
        <f>_xlfn.XLOOKUP($A70,tbl_Analysis[Record_ID],tbl_Analysis[Geographic_Scope_Type],"")</f>
        <v>National</v>
      </c>
      <c r="M70" s="111" t="str">
        <f>_xlfn.XLOOKUP($A70,tbl_Analysis[Record_ID],tbl_Analysis[Geographic_Scope_Detail],"")</f>
        <v>Ireland – national / online</v>
      </c>
      <c r="N70" s="113" t="s">
        <v>2224</v>
      </c>
      <c r="O70" s="113" t="s">
        <v>2224</v>
      </c>
      <c r="P70" s="113" t="s">
        <v>2225</v>
      </c>
      <c r="Q70" s="113" t="s">
        <v>1022</v>
      </c>
      <c r="R70" s="111"/>
      <c r="S70" s="111"/>
      <c r="T70" s="110" t="s">
        <v>2226</v>
      </c>
      <c r="U70" s="110" t="s">
        <v>2227</v>
      </c>
      <c r="V70" s="110" t="s">
        <v>2334</v>
      </c>
      <c r="W70" s="110" t="s">
        <v>2337</v>
      </c>
      <c r="Y70" s="112"/>
      <c r="Z70" s="112"/>
      <c r="AA70" s="112"/>
      <c r="AB70" s="112"/>
    </row>
    <row r="71" spans="1:28" ht="48" x14ac:dyDescent="0.2">
      <c r="A71" s="111" t="s">
        <v>1713</v>
      </c>
      <c r="B71" s="114" t="s">
        <v>564</v>
      </c>
      <c r="C71" s="111" t="s">
        <v>1687</v>
      </c>
      <c r="D71" s="111" t="s">
        <v>1688</v>
      </c>
      <c r="E71" s="111" t="s">
        <v>208</v>
      </c>
      <c r="F71" s="111" t="s">
        <v>1652</v>
      </c>
      <c r="G71" s="111" t="s">
        <v>1610</v>
      </c>
      <c r="H71" s="111" t="s">
        <v>1611</v>
      </c>
      <c r="I71" s="111" t="str">
        <f>_xlfn.XLOOKUP($A71,tbl_Analysis[Record_ID],tbl_Analysis[Record_Status],"")</f>
        <v>Seasonal</v>
      </c>
      <c r="J71" s="111" t="str">
        <f>_xlfn.XLOOKUP($A71,tbl_Analysis[Record_ID],tbl_Analysis[Currently_Available],"")</f>
        <v>Yes</v>
      </c>
      <c r="K71" s="111" t="str">
        <f>_xlfn.XLOOKUP($A71,tbl_Analysis[Record_ID],tbl_Analysis[Verified],"")</f>
        <v>Yes</v>
      </c>
      <c r="L71" s="115" t="str">
        <f>_xlfn.XLOOKUP($A71,tbl_Analysis[Record_ID],tbl_Analysis[Geographic_Scope_Type],"")</f>
        <v>National</v>
      </c>
      <c r="M71" s="115" t="str">
        <f>_xlfn.XLOOKUP($A71,tbl_Analysis[Record_ID],tbl_Analysis[Geographic_Scope_Detail],"")</f>
        <v>Ireland – school, home and community sites</v>
      </c>
      <c r="N71" s="113" t="s">
        <v>2224</v>
      </c>
      <c r="O71" s="113" t="s">
        <v>2224</v>
      </c>
      <c r="P71" s="113" t="s">
        <v>2225</v>
      </c>
      <c r="Q71" s="113" t="s">
        <v>1022</v>
      </c>
      <c r="R71" s="111"/>
      <c r="S71" s="111"/>
      <c r="T71" s="110" t="s">
        <v>2226</v>
      </c>
      <c r="U71" s="110" t="s">
        <v>2227</v>
      </c>
      <c r="V71" s="110" t="s">
        <v>2334</v>
      </c>
      <c r="W71" s="110" t="s">
        <v>2337</v>
      </c>
      <c r="Y71" s="112"/>
      <c r="Z71" s="112"/>
      <c r="AA71" s="112"/>
      <c r="AB71" s="112"/>
    </row>
    <row r="72" spans="1:28" ht="48" x14ac:dyDescent="0.2">
      <c r="A72" s="111" t="s">
        <v>1714</v>
      </c>
      <c r="B72" s="114" t="s">
        <v>571</v>
      </c>
      <c r="C72" s="111" t="s">
        <v>1687</v>
      </c>
      <c r="D72" s="111" t="s">
        <v>1688</v>
      </c>
      <c r="E72" s="111" t="s">
        <v>208</v>
      </c>
      <c r="F72" s="111" t="s">
        <v>1652</v>
      </c>
      <c r="G72" s="111" t="s">
        <v>1610</v>
      </c>
      <c r="H72" s="111" t="s">
        <v>1693</v>
      </c>
      <c r="I72" s="115" t="str">
        <f>_xlfn.XLOOKUP($A72,tbl_Analysis[Record_ID],tbl_Analysis[Record_Status],"")</f>
        <v>Active</v>
      </c>
      <c r="J72" s="115" t="str">
        <f>_xlfn.XLOOKUP($A72,tbl_Analysis[Record_ID],tbl_Analysis[Currently_Available],"")</f>
        <v>Yes</v>
      </c>
      <c r="K72" s="115" t="str">
        <f>_xlfn.XLOOKUP($A72,tbl_Analysis[Record_ID],tbl_Analysis[Verified],"")</f>
        <v>Yes</v>
      </c>
      <c r="L72" s="111" t="str">
        <f>_xlfn.XLOOKUP($A72,tbl_Analysis[Record_ID],tbl_Analysis[Geographic_Scope_Type],"")</f>
        <v>National</v>
      </c>
      <c r="M72" s="111" t="str">
        <f>_xlfn.XLOOKUP($A72,tbl_Analysis[Record_ID],tbl_Analysis[Geographic_Scope_Detail],"")</f>
        <v>Ireland – national / online</v>
      </c>
      <c r="N72" s="113" t="s">
        <v>2224</v>
      </c>
      <c r="O72" s="113" t="s">
        <v>2224</v>
      </c>
      <c r="P72" s="113" t="s">
        <v>2225</v>
      </c>
      <c r="Q72" s="113" t="s">
        <v>1022</v>
      </c>
      <c r="R72" s="111"/>
      <c r="S72" s="111"/>
      <c r="T72" s="110" t="s">
        <v>2226</v>
      </c>
      <c r="U72" s="110" t="s">
        <v>2227</v>
      </c>
      <c r="V72" s="110" t="s">
        <v>2334</v>
      </c>
      <c r="W72" s="110" t="s">
        <v>2338</v>
      </c>
      <c r="Y72" s="112"/>
      <c r="Z72" s="112"/>
      <c r="AA72" s="112"/>
      <c r="AB72" s="112"/>
    </row>
    <row r="73" spans="1:28" ht="48" x14ac:dyDescent="0.2">
      <c r="A73" s="111" t="s">
        <v>1716</v>
      </c>
      <c r="B73" s="114" t="s">
        <v>577</v>
      </c>
      <c r="C73" s="111" t="s">
        <v>1687</v>
      </c>
      <c r="D73" s="111" t="s">
        <v>1688</v>
      </c>
      <c r="E73" s="111" t="s">
        <v>208</v>
      </c>
      <c r="F73" s="111" t="s">
        <v>1652</v>
      </c>
      <c r="G73" s="111" t="s">
        <v>1610</v>
      </c>
      <c r="H73" s="111" t="s">
        <v>1611</v>
      </c>
      <c r="I73" s="111" t="str">
        <f>_xlfn.XLOOKUP($A73,tbl_Analysis[Record_ID],tbl_Analysis[Record_Status],"")</f>
        <v>Active</v>
      </c>
      <c r="J73" s="111" t="str">
        <f>_xlfn.XLOOKUP($A73,tbl_Analysis[Record_ID],tbl_Analysis[Currently_Available],"")</f>
        <v>Yes</v>
      </c>
      <c r="K73" s="111" t="str">
        <f>_xlfn.XLOOKUP($A73,tbl_Analysis[Record_ID],tbl_Analysis[Verified],"")</f>
        <v>Yes</v>
      </c>
      <c r="L73" s="115" t="str">
        <f>_xlfn.XLOOKUP($A73,tbl_Analysis[Record_ID],tbl_Analysis[Geographic_Scope_Type],"")</f>
        <v>National</v>
      </c>
      <c r="M73" s="115" t="str">
        <f>_xlfn.XLOOKUP($A73,tbl_Analysis[Record_ID],tbl_Analysis[Geographic_Scope_Detail],"")</f>
        <v>Ireland – national / online</v>
      </c>
      <c r="N73" s="113" t="s">
        <v>2224</v>
      </c>
      <c r="O73" s="113" t="s">
        <v>2224</v>
      </c>
      <c r="P73" s="113" t="s">
        <v>2225</v>
      </c>
      <c r="Q73" s="113" t="s">
        <v>1022</v>
      </c>
      <c r="R73" s="111"/>
      <c r="S73" s="111"/>
      <c r="T73" s="110" t="s">
        <v>2226</v>
      </c>
      <c r="U73" s="110" t="s">
        <v>2227</v>
      </c>
      <c r="V73" s="110" t="s">
        <v>2334</v>
      </c>
      <c r="W73" s="110" t="s">
        <v>2339</v>
      </c>
      <c r="Y73" s="112"/>
      <c r="Z73" s="112"/>
      <c r="AA73" s="112"/>
      <c r="AB73" s="112"/>
    </row>
    <row r="74" spans="1:28" ht="48" x14ac:dyDescent="0.2">
      <c r="A74" s="111" t="s">
        <v>1717</v>
      </c>
      <c r="B74" s="114" t="s">
        <v>582</v>
      </c>
      <c r="C74" s="111" t="s">
        <v>1687</v>
      </c>
      <c r="D74" s="111" t="s">
        <v>1688</v>
      </c>
      <c r="E74" s="111" t="s">
        <v>208</v>
      </c>
      <c r="F74" s="111" t="s">
        <v>1652</v>
      </c>
      <c r="G74" s="111" t="s">
        <v>1610</v>
      </c>
      <c r="H74" s="111" t="s">
        <v>1611</v>
      </c>
      <c r="I74" s="111" t="str">
        <f>_xlfn.XLOOKUP($A74,tbl_Analysis[Record_ID],tbl_Analysis[Record_Status],"")</f>
        <v>Active</v>
      </c>
      <c r="J74" s="111" t="str">
        <f>_xlfn.XLOOKUP($A74,tbl_Analysis[Record_ID],tbl_Analysis[Currently_Available],"")</f>
        <v>Yes</v>
      </c>
      <c r="K74" s="111" t="str">
        <f>_xlfn.XLOOKUP($A74,tbl_Analysis[Record_ID],tbl_Analysis[Verified],"")</f>
        <v>Yes</v>
      </c>
      <c r="L74" s="111" t="str">
        <f>_xlfn.XLOOKUP($A74,tbl_Analysis[Record_ID],tbl_Analysis[Geographic_Scope_Type],"")</f>
        <v>National</v>
      </c>
      <c r="M74" s="111" t="str">
        <f>_xlfn.XLOOKUP($A74,tbl_Analysis[Record_ID],tbl_Analysis[Geographic_Scope_Detail],"")</f>
        <v>Ireland – national / online</v>
      </c>
      <c r="N74" s="113" t="s">
        <v>2224</v>
      </c>
      <c r="O74" s="113" t="s">
        <v>2224</v>
      </c>
      <c r="P74" s="113" t="s">
        <v>2225</v>
      </c>
      <c r="Q74" s="113" t="s">
        <v>1022</v>
      </c>
      <c r="R74" s="111"/>
      <c r="S74" s="111"/>
      <c r="T74" s="110" t="s">
        <v>2226</v>
      </c>
      <c r="U74" s="110" t="s">
        <v>2227</v>
      </c>
      <c r="V74" s="110" t="s">
        <v>2334</v>
      </c>
      <c r="W74" s="110" t="s">
        <v>2340</v>
      </c>
      <c r="Y74" s="112"/>
      <c r="Z74" s="112"/>
      <c r="AA74" s="112"/>
      <c r="AB74" s="112"/>
    </row>
    <row r="75" spans="1:28" ht="32" x14ac:dyDescent="0.2">
      <c r="A75" s="111" t="s">
        <v>1718</v>
      </c>
      <c r="B75" s="114" t="s">
        <v>588</v>
      </c>
      <c r="C75" s="111" t="s">
        <v>1687</v>
      </c>
      <c r="D75" s="111" t="s">
        <v>1688</v>
      </c>
      <c r="E75" s="111" t="s">
        <v>128</v>
      </c>
      <c r="F75" s="111" t="s">
        <v>1639</v>
      </c>
      <c r="G75" s="111" t="s">
        <v>1610</v>
      </c>
      <c r="H75" s="111" t="s">
        <v>1611</v>
      </c>
      <c r="I75" s="115" t="str">
        <f>_xlfn.XLOOKUP($A75,tbl_Analysis[Record_ID],tbl_Analysis[Record_Status],"")</f>
        <v>Active</v>
      </c>
      <c r="J75" s="115" t="str">
        <f>_xlfn.XLOOKUP($A75,tbl_Analysis[Record_ID],tbl_Analysis[Currently_Available],"")</f>
        <v>Yes</v>
      </c>
      <c r="K75" s="115" t="str">
        <f>_xlfn.XLOOKUP($A75,tbl_Analysis[Record_ID],tbl_Analysis[Verified],"")</f>
        <v>Yes</v>
      </c>
      <c r="L75" s="115" t="str">
        <f>_xlfn.XLOOKUP($A75,tbl_Analysis[Record_ID],tbl_Analysis[Geographic_Scope_Type],"")</f>
        <v>National</v>
      </c>
      <c r="M75" s="115" t="str">
        <f>_xlfn.XLOOKUP($A75,tbl_Analysis[Record_ID],tbl_Analysis[Geographic_Scope_Detail],"")</f>
        <v>Ireland – national / mobile and online</v>
      </c>
      <c r="N75" s="113" t="s">
        <v>2341</v>
      </c>
      <c r="O75" s="113" t="s">
        <v>71</v>
      </c>
      <c r="P75" s="113" t="s">
        <v>71</v>
      </c>
      <c r="Q75" s="113" t="s">
        <v>1022</v>
      </c>
      <c r="R75" s="113">
        <v>53.308199999999999</v>
      </c>
      <c r="S75" s="113">
        <v>-6.2237999999999998</v>
      </c>
      <c r="T75" s="110" t="s">
        <v>1614</v>
      </c>
      <c r="U75" s="110" t="s">
        <v>2160</v>
      </c>
      <c r="V75" s="110" t="s">
        <v>2342</v>
      </c>
      <c r="W75" s="110" t="s">
        <v>2343</v>
      </c>
      <c r="Y75" s="112"/>
      <c r="Z75" s="112"/>
      <c r="AA75" s="112"/>
      <c r="AB75" s="112"/>
    </row>
    <row r="76" spans="1:28" ht="48" x14ac:dyDescent="0.2">
      <c r="A76" s="111" t="s">
        <v>1719</v>
      </c>
      <c r="B76" s="114" t="s">
        <v>596</v>
      </c>
      <c r="C76" s="111" t="s">
        <v>1687</v>
      </c>
      <c r="D76" s="111" t="s">
        <v>1688</v>
      </c>
      <c r="E76" s="111" t="s">
        <v>597</v>
      </c>
      <c r="F76" s="111" t="s">
        <v>260</v>
      </c>
      <c r="G76" s="111" t="s">
        <v>1610</v>
      </c>
      <c r="H76" s="111" t="s">
        <v>1696</v>
      </c>
      <c r="I76" s="111" t="str">
        <f>_xlfn.XLOOKUP($A76,tbl_Analysis[Record_ID],tbl_Analysis[Record_Status],"")</f>
        <v>Active</v>
      </c>
      <c r="J76" s="111" t="str">
        <f>_xlfn.XLOOKUP($A76,tbl_Analysis[Record_ID],tbl_Analysis[Currently_Available],"")</f>
        <v>Yes</v>
      </c>
      <c r="K76" s="111" t="str">
        <f>_xlfn.XLOOKUP($A76,tbl_Analysis[Record_ID],tbl_Analysis[Verified],"")</f>
        <v>Yes</v>
      </c>
      <c r="L76" s="111" t="str">
        <f>_xlfn.XLOOKUP($A76,tbl_Analysis[Record_ID],tbl_Analysis[Geographic_Scope_Type],"")</f>
        <v>European</v>
      </c>
      <c r="M76" s="111" t="str">
        <f>_xlfn.XLOOKUP($A76,tbl_Analysis[Record_ID],tbl_Analysis[Geographic_Scope_Detail],"")</f>
        <v>Ireland / Europe – place-based and online</v>
      </c>
      <c r="N76" s="113" t="s">
        <v>2344</v>
      </c>
      <c r="O76" s="113" t="s">
        <v>2121</v>
      </c>
      <c r="P76" s="113" t="s">
        <v>2164</v>
      </c>
      <c r="Q76" s="113" t="s">
        <v>1022</v>
      </c>
      <c r="R76" s="113">
        <v>53.383499999999998</v>
      </c>
      <c r="S76" s="113">
        <v>-6.5995999999999997</v>
      </c>
      <c r="T76" s="110" t="s">
        <v>1614</v>
      </c>
      <c r="U76" s="110" t="s">
        <v>2160</v>
      </c>
      <c r="V76" s="110" t="s">
        <v>2345</v>
      </c>
      <c r="W76" s="110" t="s">
        <v>2346</v>
      </c>
      <c r="Y76" s="112"/>
      <c r="Z76" s="112"/>
      <c r="AA76" s="112"/>
      <c r="AB76" s="112"/>
    </row>
    <row r="77" spans="1:28" ht="32" x14ac:dyDescent="0.2">
      <c r="A77" s="111" t="s">
        <v>1721</v>
      </c>
      <c r="B77" s="114" t="s">
        <v>605</v>
      </c>
      <c r="C77" s="111" t="s">
        <v>1687</v>
      </c>
      <c r="D77" s="111" t="s">
        <v>1688</v>
      </c>
      <c r="E77" s="111" t="s">
        <v>606</v>
      </c>
      <c r="F77" s="111" t="s">
        <v>1639</v>
      </c>
      <c r="G77" s="111" t="s">
        <v>1610</v>
      </c>
      <c r="H77" s="111" t="s">
        <v>1611</v>
      </c>
      <c r="I77" s="111" t="str">
        <f>_xlfn.XLOOKUP($A77,tbl_Analysis[Record_ID],tbl_Analysis[Record_Status],"")</f>
        <v>Active</v>
      </c>
      <c r="J77" s="111" t="str">
        <f>_xlfn.XLOOKUP($A77,tbl_Analysis[Record_ID],tbl_Analysis[Currently_Available],"")</f>
        <v>Yes</v>
      </c>
      <c r="K77" s="111" t="str">
        <f>_xlfn.XLOOKUP($A77,tbl_Analysis[Record_ID],tbl_Analysis[Verified],"")</f>
        <v>Yes</v>
      </c>
      <c r="L77" s="115" t="str">
        <f>_xlfn.XLOOKUP($A77,tbl_Analysis[Record_ID],tbl_Analysis[Geographic_Scope_Type],"")</f>
        <v>National</v>
      </c>
      <c r="M77" s="115" t="str">
        <f>_xlfn.XLOOKUP($A77,tbl_Analysis[Record_ID],tbl_Analysis[Geographic_Scope_Detail],"")</f>
        <v>Ireland – national / online</v>
      </c>
      <c r="N77" s="113" t="s">
        <v>2347</v>
      </c>
      <c r="O77" s="113" t="s">
        <v>71</v>
      </c>
      <c r="P77" s="113" t="s">
        <v>71</v>
      </c>
      <c r="Q77" s="113" t="s">
        <v>1022</v>
      </c>
      <c r="R77" s="113">
        <v>53.308199999999999</v>
      </c>
      <c r="S77" s="113">
        <v>-6.2237999999999998</v>
      </c>
      <c r="T77" s="110" t="s">
        <v>1614</v>
      </c>
      <c r="U77" s="110" t="s">
        <v>2160</v>
      </c>
      <c r="V77" s="110" t="s">
        <v>2348</v>
      </c>
      <c r="W77" s="110" t="s">
        <v>2349</v>
      </c>
      <c r="Y77" s="112"/>
      <c r="Z77" s="112"/>
      <c r="AA77" s="112"/>
      <c r="AB77" s="112"/>
    </row>
    <row r="78" spans="1:28" ht="16" x14ac:dyDescent="0.2">
      <c r="A78" s="111" t="s">
        <v>1722</v>
      </c>
      <c r="B78" s="114" t="s">
        <v>611</v>
      </c>
      <c r="C78" s="111" t="s">
        <v>1687</v>
      </c>
      <c r="D78" s="111" t="s">
        <v>1688</v>
      </c>
      <c r="E78" s="111" t="s">
        <v>612</v>
      </c>
      <c r="F78" s="111" t="s">
        <v>1639</v>
      </c>
      <c r="G78" s="111" t="s">
        <v>1610</v>
      </c>
      <c r="H78" s="111" t="s">
        <v>1611</v>
      </c>
      <c r="I78" s="115" t="str">
        <f>_xlfn.XLOOKUP($A78,tbl_Analysis[Record_ID],tbl_Analysis[Record_Status],"")</f>
        <v>Seasonal</v>
      </c>
      <c r="J78" s="115" t="str">
        <f>_xlfn.XLOOKUP($A78,tbl_Analysis[Record_ID],tbl_Analysis[Currently_Available],"")</f>
        <v>Yes</v>
      </c>
      <c r="K78" s="115" t="str">
        <f>_xlfn.XLOOKUP($A78,tbl_Analysis[Record_ID],tbl_Analysis[Verified],"")</f>
        <v>Yes</v>
      </c>
      <c r="L78" s="111" t="str">
        <f>_xlfn.XLOOKUP($A78,tbl_Analysis[Record_ID],tbl_Analysis[Geographic_Scope_Type],"")</f>
        <v>National</v>
      </c>
      <c r="M78" s="111" t="str">
        <f>_xlfn.XLOOKUP($A78,tbl_Analysis[Record_ID],tbl_Analysis[Geographic_Scope_Detail],"")</f>
        <v>Ireland – nationwide</v>
      </c>
      <c r="N78" s="113" t="s">
        <v>2350</v>
      </c>
      <c r="O78" s="113" t="s">
        <v>71</v>
      </c>
      <c r="P78" s="113" t="s">
        <v>71</v>
      </c>
      <c r="Q78" s="113" t="s">
        <v>1022</v>
      </c>
      <c r="R78" s="113">
        <v>53.329700000000003</v>
      </c>
      <c r="S78" s="113">
        <v>-6.3327999999999998</v>
      </c>
      <c r="T78" s="110" t="s">
        <v>1614</v>
      </c>
      <c r="U78" s="110" t="s">
        <v>2160</v>
      </c>
      <c r="V78" s="110" t="s">
        <v>2351</v>
      </c>
      <c r="W78" s="110" t="s">
        <v>2352</v>
      </c>
      <c r="Y78" s="112"/>
      <c r="Z78" s="112"/>
      <c r="AA78" s="112"/>
      <c r="AB78" s="112"/>
    </row>
    <row r="79" spans="1:28" ht="32" x14ac:dyDescent="0.2">
      <c r="A79" s="111" t="s">
        <v>1723</v>
      </c>
      <c r="B79" s="114" t="s">
        <v>619</v>
      </c>
      <c r="C79" s="111" t="s">
        <v>1687</v>
      </c>
      <c r="D79" s="111" t="s">
        <v>1688</v>
      </c>
      <c r="E79" s="111" t="s">
        <v>518</v>
      </c>
      <c r="F79" s="111" t="s">
        <v>1639</v>
      </c>
      <c r="G79" s="111" t="s">
        <v>1692</v>
      </c>
      <c r="H79" s="111" t="s">
        <v>1693</v>
      </c>
      <c r="I79" s="111" t="str">
        <f>_xlfn.XLOOKUP($A79,tbl_Analysis[Record_ID],tbl_Analysis[Record_Status],"")</f>
        <v>Active</v>
      </c>
      <c r="J79" s="111" t="str">
        <f>_xlfn.XLOOKUP($A79,tbl_Analysis[Record_ID],tbl_Analysis[Currently_Available],"")</f>
        <v>Yes</v>
      </c>
      <c r="K79" s="111" t="str">
        <f>_xlfn.XLOOKUP($A79,tbl_Analysis[Record_ID],tbl_Analysis[Verified],"")</f>
        <v>Yes</v>
      </c>
      <c r="L79" s="115" t="str">
        <f>_xlfn.XLOOKUP($A79,tbl_Analysis[Record_ID],tbl_Analysis[Geographic_Scope_Type],"")</f>
        <v>European</v>
      </c>
      <c r="M79" s="115" t="str">
        <f>_xlfn.XLOOKUP($A79,tbl_Analysis[Record_ID],tbl_Analysis[Geographic_Scope_Detail],"")</f>
        <v>Ireland / Europe – online</v>
      </c>
      <c r="N79" s="113" t="s">
        <v>2325</v>
      </c>
      <c r="O79" s="113" t="s">
        <v>71</v>
      </c>
      <c r="P79" s="113" t="s">
        <v>71</v>
      </c>
      <c r="Q79" s="113" t="s">
        <v>1022</v>
      </c>
      <c r="R79" s="113">
        <v>53.308199999999999</v>
      </c>
      <c r="S79" s="113">
        <v>-6.2237999999999998</v>
      </c>
      <c r="T79" s="110" t="s">
        <v>1614</v>
      </c>
      <c r="U79" s="110" t="s">
        <v>2160</v>
      </c>
      <c r="V79" s="110" t="s">
        <v>2326</v>
      </c>
      <c r="W79" s="110" t="s">
        <v>2353</v>
      </c>
      <c r="Y79" s="112"/>
      <c r="Z79" s="112"/>
      <c r="AA79" s="112"/>
      <c r="AB79" s="112"/>
    </row>
    <row r="80" spans="1:28" ht="32" x14ac:dyDescent="0.2">
      <c r="A80" s="111" t="s">
        <v>1725</v>
      </c>
      <c r="B80" s="114" t="s">
        <v>625</v>
      </c>
      <c r="C80" s="111" t="s">
        <v>1687</v>
      </c>
      <c r="D80" s="111" t="s">
        <v>1688</v>
      </c>
      <c r="E80" s="111" t="s">
        <v>128</v>
      </c>
      <c r="F80" s="111" t="s">
        <v>1639</v>
      </c>
      <c r="G80" s="111" t="s">
        <v>1692</v>
      </c>
      <c r="H80" s="111" t="s">
        <v>1693</v>
      </c>
      <c r="I80" s="111" t="str">
        <f>_xlfn.XLOOKUP($A80,tbl_Analysis[Record_ID],tbl_Analysis[Record_Status],"")</f>
        <v>Seasonal</v>
      </c>
      <c r="J80" s="111" t="str">
        <f>_xlfn.XLOOKUP($A80,tbl_Analysis[Record_ID],tbl_Analysis[Currently_Available],"")</f>
        <v>Yes</v>
      </c>
      <c r="K80" s="111" t="str">
        <f>_xlfn.XLOOKUP($A80,tbl_Analysis[Record_ID],tbl_Analysis[Verified],"")</f>
        <v>Yes</v>
      </c>
      <c r="L80" s="111" t="str">
        <f>_xlfn.XLOOKUP($A80,tbl_Analysis[Record_ID],tbl_Analysis[Geographic_Scope_Type],"")</f>
        <v>National</v>
      </c>
      <c r="M80" s="111" t="str">
        <f>_xlfn.XLOOKUP($A80,tbl_Analysis[Record_ID],tbl_Analysis[Geographic_Scope_Detail],"")</f>
        <v>Ireland – national outreach</v>
      </c>
      <c r="N80" s="113" t="s">
        <v>2341</v>
      </c>
      <c r="O80" s="113" t="s">
        <v>71</v>
      </c>
      <c r="P80" s="113" t="s">
        <v>71</v>
      </c>
      <c r="Q80" s="113" t="s">
        <v>1022</v>
      </c>
      <c r="R80" s="113">
        <v>53.308199999999999</v>
      </c>
      <c r="S80" s="113">
        <v>-6.2237999999999998</v>
      </c>
      <c r="T80" s="110" t="s">
        <v>1614</v>
      </c>
      <c r="U80" s="110" t="s">
        <v>2160</v>
      </c>
      <c r="V80" s="110" t="s">
        <v>2342</v>
      </c>
      <c r="W80" s="110" t="s">
        <v>2354</v>
      </c>
      <c r="Y80" s="112"/>
      <c r="Z80" s="112"/>
      <c r="AA80" s="112"/>
      <c r="AB80" s="112"/>
    </row>
    <row r="81" spans="1:28" ht="32" x14ac:dyDescent="0.2">
      <c r="A81" s="111" t="s">
        <v>1727</v>
      </c>
      <c r="B81" s="114" t="s">
        <v>634</v>
      </c>
      <c r="C81" s="111" t="s">
        <v>1687</v>
      </c>
      <c r="D81" s="111" t="s">
        <v>1688</v>
      </c>
      <c r="E81" s="111" t="s">
        <v>635</v>
      </c>
      <c r="F81" s="111" t="s">
        <v>1639</v>
      </c>
      <c r="G81" s="111" t="s">
        <v>1610</v>
      </c>
      <c r="H81" s="111" t="s">
        <v>1611</v>
      </c>
      <c r="I81" s="115" t="str">
        <f>_xlfn.XLOOKUP($A81,tbl_Analysis[Record_ID],tbl_Analysis[Record_Status],"")</f>
        <v>Seasonal</v>
      </c>
      <c r="J81" s="115" t="str">
        <f>_xlfn.XLOOKUP($A81,tbl_Analysis[Record_ID],tbl_Analysis[Currently_Available],"")</f>
        <v>Yes</v>
      </c>
      <c r="K81" s="115" t="str">
        <f>_xlfn.XLOOKUP($A81,tbl_Analysis[Record_ID],tbl_Analysis[Verified],"")</f>
        <v>Yes</v>
      </c>
      <c r="L81" s="115" t="str">
        <f>_xlfn.XLOOKUP($A81,tbl_Analysis[Record_ID],tbl_Analysis[Geographic_Scope_Type],"")</f>
        <v>European</v>
      </c>
      <c r="M81" s="115" t="str">
        <f>_xlfn.XLOOKUP($A81,tbl_Analysis[Record_ID],tbl_Analysis[Geographic_Scope_Detail],"")</f>
        <v>Ireland / Europe</v>
      </c>
      <c r="N81" s="113" t="s">
        <v>2355</v>
      </c>
      <c r="O81" s="113" t="s">
        <v>2188</v>
      </c>
      <c r="P81" s="113" t="s">
        <v>2189</v>
      </c>
      <c r="Q81" s="113" t="s">
        <v>1022</v>
      </c>
      <c r="R81" s="113">
        <v>52.2879</v>
      </c>
      <c r="S81" s="113">
        <v>-9.6702999999999992</v>
      </c>
      <c r="T81" s="110" t="s">
        <v>1614</v>
      </c>
      <c r="U81" s="110" t="s">
        <v>2160</v>
      </c>
      <c r="V81" s="110" t="s">
        <v>2356</v>
      </c>
      <c r="W81" s="110" t="s">
        <v>2357</v>
      </c>
      <c r="Y81" s="112"/>
      <c r="Z81" s="112"/>
      <c r="AA81" s="112"/>
      <c r="AB81" s="112"/>
    </row>
    <row r="82" spans="1:28" ht="32" x14ac:dyDescent="0.2">
      <c r="A82" s="111" t="s">
        <v>1728</v>
      </c>
      <c r="B82" s="114" t="s">
        <v>643</v>
      </c>
      <c r="C82" s="111" t="s">
        <v>1687</v>
      </c>
      <c r="D82" s="111" t="s">
        <v>1688</v>
      </c>
      <c r="E82" s="111" t="s">
        <v>644</v>
      </c>
      <c r="F82" s="111" t="s">
        <v>1639</v>
      </c>
      <c r="G82" s="111" t="s">
        <v>1610</v>
      </c>
      <c r="H82" s="111" t="s">
        <v>1611</v>
      </c>
      <c r="I82" s="111" t="str">
        <f>_xlfn.XLOOKUP($A82,tbl_Analysis[Record_ID],tbl_Analysis[Record_Status],"")</f>
        <v>Active</v>
      </c>
      <c r="J82" s="111" t="str">
        <f>_xlfn.XLOOKUP($A82,tbl_Analysis[Record_ID],tbl_Analysis[Currently_Available],"")</f>
        <v>Yes</v>
      </c>
      <c r="K82" s="111" t="str">
        <f>_xlfn.XLOOKUP($A82,tbl_Analysis[Record_ID],tbl_Analysis[Verified],"")</f>
        <v>Yes</v>
      </c>
      <c r="L82" s="111" t="str">
        <f>_xlfn.XLOOKUP($A82,tbl_Analysis[Record_ID],tbl_Analysis[Geographic_Scope_Type],"")</f>
        <v>National</v>
      </c>
      <c r="M82" s="111" t="str">
        <f>_xlfn.XLOOKUP($A82,tbl_Analysis[Record_ID],tbl_Analysis[Geographic_Scope_Detail],"")</f>
        <v>Ireland – national / online</v>
      </c>
      <c r="N82" s="113" t="s">
        <v>2355</v>
      </c>
      <c r="O82" s="113" t="s">
        <v>2188</v>
      </c>
      <c r="P82" s="113" t="s">
        <v>2189</v>
      </c>
      <c r="Q82" s="113" t="s">
        <v>1022</v>
      </c>
      <c r="R82" s="113">
        <v>52.2879</v>
      </c>
      <c r="S82" s="113">
        <v>-9.6702999999999992</v>
      </c>
      <c r="T82" s="110" t="s">
        <v>1614</v>
      </c>
      <c r="U82" s="110" t="s">
        <v>2160</v>
      </c>
      <c r="V82" s="110" t="s">
        <v>2356</v>
      </c>
      <c r="W82" s="110" t="s">
        <v>2357</v>
      </c>
      <c r="Y82" s="112"/>
      <c r="Z82" s="112"/>
      <c r="AA82" s="112"/>
      <c r="AB82" s="112"/>
    </row>
    <row r="83" spans="1:28" ht="32" x14ac:dyDescent="0.2">
      <c r="A83" s="111" t="s">
        <v>1729</v>
      </c>
      <c r="B83" s="114" t="s">
        <v>650</v>
      </c>
      <c r="C83" s="111" t="s">
        <v>1687</v>
      </c>
      <c r="D83" s="111" t="s">
        <v>1688</v>
      </c>
      <c r="E83" s="111" t="s">
        <v>651</v>
      </c>
      <c r="F83" s="111" t="s">
        <v>1639</v>
      </c>
      <c r="G83" s="111" t="s">
        <v>1610</v>
      </c>
      <c r="H83" s="111" t="s">
        <v>1611</v>
      </c>
      <c r="I83" s="111" t="str">
        <f>_xlfn.XLOOKUP($A83,tbl_Analysis[Record_ID],tbl_Analysis[Record_Status],"")</f>
        <v>Active</v>
      </c>
      <c r="J83" s="111" t="str">
        <f>_xlfn.XLOOKUP($A83,tbl_Analysis[Record_ID],tbl_Analysis[Currently_Available],"")</f>
        <v>Yes</v>
      </c>
      <c r="K83" s="111" t="str">
        <f>_xlfn.XLOOKUP($A83,tbl_Analysis[Record_ID],tbl_Analysis[Verified],"")</f>
        <v>Yes</v>
      </c>
      <c r="L83" s="115" t="str">
        <f>_xlfn.XLOOKUP($A83,tbl_Analysis[Record_ID],tbl_Analysis[Geographic_Scope_Type],"")</f>
        <v>National</v>
      </c>
      <c r="M83" s="115" t="str">
        <f>_xlfn.XLOOKUP($A83,tbl_Analysis[Record_ID],tbl_Analysis[Geographic_Scope_Detail],"")</f>
        <v>Ireland – national / online</v>
      </c>
      <c r="N83" s="113" t="s">
        <v>2341</v>
      </c>
      <c r="O83" s="113" t="s">
        <v>71</v>
      </c>
      <c r="P83" s="113" t="s">
        <v>71</v>
      </c>
      <c r="Q83" s="113" t="s">
        <v>1022</v>
      </c>
      <c r="R83" s="113">
        <v>53.308199999999999</v>
      </c>
      <c r="S83" s="113">
        <v>-6.2237999999999998</v>
      </c>
      <c r="T83" s="110" t="s">
        <v>1614</v>
      </c>
      <c r="U83" s="110" t="s">
        <v>2160</v>
      </c>
      <c r="V83" s="110" t="s">
        <v>2342</v>
      </c>
      <c r="W83" s="110" t="s">
        <v>2358</v>
      </c>
      <c r="Y83" s="112"/>
      <c r="Z83" s="112"/>
      <c r="AA83" s="112"/>
      <c r="AB83" s="112"/>
    </row>
    <row r="84" spans="1:28" ht="32" x14ac:dyDescent="0.2">
      <c r="A84" s="111" t="s">
        <v>1730</v>
      </c>
      <c r="B84" s="114" t="s">
        <v>659</v>
      </c>
      <c r="C84" s="111" t="s">
        <v>1687</v>
      </c>
      <c r="D84" s="111" t="s">
        <v>1688</v>
      </c>
      <c r="E84" s="111" t="s">
        <v>651</v>
      </c>
      <c r="F84" s="111" t="s">
        <v>1639</v>
      </c>
      <c r="G84" s="111" t="s">
        <v>1610</v>
      </c>
      <c r="H84" s="111" t="s">
        <v>1611</v>
      </c>
      <c r="I84" s="115" t="str">
        <f>_xlfn.XLOOKUP($A84,tbl_Analysis[Record_ID],tbl_Analysis[Record_Status],"")</f>
        <v>Active</v>
      </c>
      <c r="J84" s="115" t="str">
        <f>_xlfn.XLOOKUP($A84,tbl_Analysis[Record_ID],tbl_Analysis[Currently_Available],"")</f>
        <v>Yes</v>
      </c>
      <c r="K84" s="115" t="str">
        <f>_xlfn.XLOOKUP($A84,tbl_Analysis[Record_ID],tbl_Analysis[Verified],"")</f>
        <v>Yes</v>
      </c>
      <c r="L84" s="111" t="str">
        <f>_xlfn.XLOOKUP($A84,tbl_Analysis[Record_ID],tbl_Analysis[Geographic_Scope_Type],"")</f>
        <v>National</v>
      </c>
      <c r="M84" s="111" t="str">
        <f>_xlfn.XLOOKUP($A84,tbl_Analysis[Record_ID],tbl_Analysis[Geographic_Scope_Detail],"")</f>
        <v>Ireland – online and site-based outreach</v>
      </c>
      <c r="N84" s="113" t="s">
        <v>2341</v>
      </c>
      <c r="O84" s="113" t="s">
        <v>71</v>
      </c>
      <c r="P84" s="113" t="s">
        <v>71</v>
      </c>
      <c r="Q84" s="113" t="s">
        <v>1022</v>
      </c>
      <c r="R84" s="113">
        <v>53.308199999999999</v>
      </c>
      <c r="S84" s="113">
        <v>-6.2237999999999998</v>
      </c>
      <c r="T84" s="110" t="s">
        <v>1614</v>
      </c>
      <c r="U84" s="110" t="s">
        <v>2160</v>
      </c>
      <c r="V84" s="110" t="s">
        <v>2342</v>
      </c>
      <c r="W84" s="110" t="s">
        <v>2358</v>
      </c>
      <c r="Y84" s="112"/>
      <c r="Z84" s="112"/>
      <c r="AA84" s="112"/>
      <c r="AB84" s="112"/>
    </row>
    <row r="85" spans="1:28" ht="32" x14ac:dyDescent="0.2">
      <c r="A85" s="111" t="s">
        <v>1731</v>
      </c>
      <c r="B85" s="114" t="s">
        <v>666</v>
      </c>
      <c r="C85" s="111" t="s">
        <v>1687</v>
      </c>
      <c r="D85" s="111" t="s">
        <v>1688</v>
      </c>
      <c r="E85" s="111" t="s">
        <v>128</v>
      </c>
      <c r="F85" s="111" t="s">
        <v>1639</v>
      </c>
      <c r="G85" s="111" t="s">
        <v>1610</v>
      </c>
      <c r="H85" s="111" t="s">
        <v>1611</v>
      </c>
      <c r="I85" s="111" t="str">
        <f>_xlfn.XLOOKUP($A85,tbl_Analysis[Record_ID],tbl_Analysis[Record_Status],"")</f>
        <v>Active</v>
      </c>
      <c r="J85" s="111" t="str">
        <f>_xlfn.XLOOKUP($A85,tbl_Analysis[Record_ID],tbl_Analysis[Currently_Available],"")</f>
        <v>Yes</v>
      </c>
      <c r="K85" s="111" t="str">
        <f>_xlfn.XLOOKUP($A85,tbl_Analysis[Record_ID],tbl_Analysis[Verified],"")</f>
        <v>Yes</v>
      </c>
      <c r="L85" s="115" t="str">
        <f>_xlfn.XLOOKUP($A85,tbl_Analysis[Record_ID],tbl_Analysis[Geographic_Scope_Type],"")</f>
        <v>National</v>
      </c>
      <c r="M85" s="115" t="str">
        <f>_xlfn.XLOOKUP($A85,tbl_Analysis[Record_ID],tbl_Analysis[Geographic_Scope_Detail],"")</f>
        <v>Ireland – online interactive map</v>
      </c>
      <c r="N85" s="113" t="s">
        <v>2341</v>
      </c>
      <c r="O85" s="113" t="s">
        <v>71</v>
      </c>
      <c r="P85" s="113" t="s">
        <v>71</v>
      </c>
      <c r="Q85" s="113" t="s">
        <v>1022</v>
      </c>
      <c r="R85" s="113">
        <v>53.308199999999999</v>
      </c>
      <c r="S85" s="113">
        <v>-6.2237999999999998</v>
      </c>
      <c r="T85" s="110" t="s">
        <v>1614</v>
      </c>
      <c r="U85" s="110" t="s">
        <v>2160</v>
      </c>
      <c r="V85" s="110" t="s">
        <v>2342</v>
      </c>
      <c r="W85" s="110" t="s">
        <v>2358</v>
      </c>
      <c r="Y85" s="112"/>
      <c r="Z85" s="112"/>
      <c r="AA85" s="112"/>
      <c r="AB85" s="112"/>
    </row>
    <row r="86" spans="1:28" ht="32" x14ac:dyDescent="0.2">
      <c r="A86" s="111" t="s">
        <v>1732</v>
      </c>
      <c r="B86" s="114" t="s">
        <v>674</v>
      </c>
      <c r="C86" s="111" t="s">
        <v>1687</v>
      </c>
      <c r="D86" s="111" t="s">
        <v>1688</v>
      </c>
      <c r="E86" s="111" t="s">
        <v>675</v>
      </c>
      <c r="F86" s="111" t="s">
        <v>1639</v>
      </c>
      <c r="G86" s="111" t="s">
        <v>1610</v>
      </c>
      <c r="H86" s="111" t="s">
        <v>1611</v>
      </c>
      <c r="I86" s="111" t="str">
        <f>_xlfn.XLOOKUP($A86,tbl_Analysis[Record_ID],tbl_Analysis[Record_Status],"")</f>
        <v>Active</v>
      </c>
      <c r="J86" s="111" t="str">
        <f>_xlfn.XLOOKUP($A86,tbl_Analysis[Record_ID],tbl_Analysis[Currently_Available],"")</f>
        <v>Yes</v>
      </c>
      <c r="K86" s="111" t="str">
        <f>_xlfn.XLOOKUP($A86,tbl_Analysis[Record_ID],tbl_Analysis[Verified],"")</f>
        <v>No</v>
      </c>
      <c r="L86" s="111" t="str">
        <f>_xlfn.XLOOKUP($A86,tbl_Analysis[Record_ID],tbl_Analysis[Geographic_Scope_Type],"")</f>
        <v>National</v>
      </c>
      <c r="M86" s="111" t="str">
        <f>_xlfn.XLOOKUP($A86,tbl_Analysis[Record_ID],tbl_Analysis[Geographic_Scope_Detail],"")</f>
        <v>Ireland – national / online</v>
      </c>
      <c r="N86" s="113" t="s">
        <v>2341</v>
      </c>
      <c r="O86" s="113" t="s">
        <v>71</v>
      </c>
      <c r="P86" s="113" t="s">
        <v>71</v>
      </c>
      <c r="Q86" s="113" t="s">
        <v>1022</v>
      </c>
      <c r="R86" s="113">
        <v>53.308199999999999</v>
      </c>
      <c r="S86" s="113">
        <v>-6.2237999999999998</v>
      </c>
      <c r="T86" s="110" t="s">
        <v>1614</v>
      </c>
      <c r="U86" s="110" t="s">
        <v>2160</v>
      </c>
      <c r="V86" s="110" t="s">
        <v>2342</v>
      </c>
      <c r="W86" s="110" t="s">
        <v>2358</v>
      </c>
      <c r="Y86" s="112"/>
      <c r="Z86" s="112"/>
      <c r="AA86" s="112"/>
      <c r="AB86" s="112"/>
    </row>
    <row r="87" spans="1:28" ht="32" x14ac:dyDescent="0.2">
      <c r="A87" s="111" t="s">
        <v>1733</v>
      </c>
      <c r="B87" s="114" t="s">
        <v>683</v>
      </c>
      <c r="C87" s="111" t="s">
        <v>1687</v>
      </c>
      <c r="D87" s="111" t="s">
        <v>1688</v>
      </c>
      <c r="E87" s="111" t="s">
        <v>684</v>
      </c>
      <c r="F87" s="111" t="s">
        <v>1626</v>
      </c>
      <c r="G87" s="111" t="s">
        <v>1610</v>
      </c>
      <c r="H87" s="111" t="s">
        <v>1696</v>
      </c>
      <c r="I87" s="115" t="str">
        <f>_xlfn.XLOOKUP($A87,tbl_Analysis[Record_ID],tbl_Analysis[Record_Status],"")</f>
        <v>Active</v>
      </c>
      <c r="J87" s="115" t="str">
        <f>_xlfn.XLOOKUP($A87,tbl_Analysis[Record_ID],tbl_Analysis[Currently_Available],"")</f>
        <v>Yes</v>
      </c>
      <c r="K87" s="115" t="str">
        <f>_xlfn.XLOOKUP($A87,tbl_Analysis[Record_ID],tbl_Analysis[Verified],"")</f>
        <v>Yes</v>
      </c>
      <c r="L87" s="115" t="str">
        <f>_xlfn.XLOOKUP($A87,tbl_Analysis[Record_ID],tbl_Analysis[Geographic_Scope_Type],"")</f>
        <v>European</v>
      </c>
      <c r="M87" s="115" t="str">
        <f>_xlfn.XLOOKUP($A87,tbl_Analysis[Record_ID],tbl_Analysis[Geographic_Scope_Detail],"")</f>
        <v>Europe – online and local trail locations</v>
      </c>
      <c r="N87" s="113" t="s">
        <v>2359</v>
      </c>
      <c r="O87" s="113" t="s">
        <v>71</v>
      </c>
      <c r="P87" s="113" t="s">
        <v>71</v>
      </c>
      <c r="Q87" s="113" t="s">
        <v>1022</v>
      </c>
      <c r="R87" s="113">
        <v>53.308199999999999</v>
      </c>
      <c r="S87" s="113">
        <v>-6.2237999999999998</v>
      </c>
      <c r="T87" s="110" t="s">
        <v>1614</v>
      </c>
      <c r="U87" s="110" t="s">
        <v>2160</v>
      </c>
      <c r="V87" s="110" t="s">
        <v>2310</v>
      </c>
      <c r="W87" s="110" t="s">
        <v>2360</v>
      </c>
      <c r="Y87" s="112"/>
      <c r="Z87" s="112"/>
      <c r="AA87" s="112"/>
      <c r="AB87" s="112"/>
    </row>
    <row r="88" spans="1:28" ht="32" x14ac:dyDescent="0.2">
      <c r="A88" s="111" t="s">
        <v>1735</v>
      </c>
      <c r="B88" s="114" t="s">
        <v>692</v>
      </c>
      <c r="C88" s="111" t="s">
        <v>1687</v>
      </c>
      <c r="D88" s="111" t="s">
        <v>1688</v>
      </c>
      <c r="E88" s="111" t="s">
        <v>684</v>
      </c>
      <c r="F88" s="111" t="s">
        <v>1626</v>
      </c>
      <c r="G88" s="111" t="s">
        <v>1610</v>
      </c>
      <c r="H88" s="111" t="s">
        <v>1696</v>
      </c>
      <c r="I88" s="111" t="str">
        <f>_xlfn.XLOOKUP($A88,tbl_Analysis[Record_ID],tbl_Analysis[Record_Status],"")</f>
        <v>Active</v>
      </c>
      <c r="J88" s="111" t="str">
        <f>_xlfn.XLOOKUP($A88,tbl_Analysis[Record_ID],tbl_Analysis[Currently_Available],"")</f>
        <v>Yes</v>
      </c>
      <c r="K88" s="111" t="str">
        <f>_xlfn.XLOOKUP($A88,tbl_Analysis[Record_ID],tbl_Analysis[Verified],"")</f>
        <v>Yes</v>
      </c>
      <c r="L88" s="111" t="str">
        <f>_xlfn.XLOOKUP($A88,tbl_Analysis[Record_ID],tbl_Analysis[Geographic_Scope_Type],"")</f>
        <v>European</v>
      </c>
      <c r="M88" s="111" t="str">
        <f>_xlfn.XLOOKUP($A88,tbl_Analysis[Record_ID],tbl_Analysis[Geographic_Scope_Detail],"")</f>
        <v>Ireland / Europe – online</v>
      </c>
      <c r="N88" s="113" t="s">
        <v>2359</v>
      </c>
      <c r="O88" s="113" t="s">
        <v>71</v>
      </c>
      <c r="P88" s="113" t="s">
        <v>71</v>
      </c>
      <c r="Q88" s="113" t="s">
        <v>1022</v>
      </c>
      <c r="R88" s="113">
        <v>53.308199999999999</v>
      </c>
      <c r="S88" s="113">
        <v>-6.2237999999999998</v>
      </c>
      <c r="T88" s="110" t="s">
        <v>1614</v>
      </c>
      <c r="U88" s="110" t="s">
        <v>2160</v>
      </c>
      <c r="V88" s="110" t="s">
        <v>2310</v>
      </c>
      <c r="W88" s="110" t="s">
        <v>2360</v>
      </c>
      <c r="Y88" s="112"/>
      <c r="Z88" s="112"/>
      <c r="AA88" s="112"/>
      <c r="AB88" s="112"/>
    </row>
    <row r="89" spans="1:28" ht="32" x14ac:dyDescent="0.2">
      <c r="A89" s="111" t="s">
        <v>1737</v>
      </c>
      <c r="B89" s="114" t="s">
        <v>699</v>
      </c>
      <c r="C89" s="111" t="s">
        <v>1687</v>
      </c>
      <c r="D89" s="111" t="s">
        <v>1688</v>
      </c>
      <c r="E89" s="111" t="s">
        <v>684</v>
      </c>
      <c r="F89" s="111" t="s">
        <v>1626</v>
      </c>
      <c r="G89" s="111" t="s">
        <v>1610</v>
      </c>
      <c r="H89" s="111" t="s">
        <v>1696</v>
      </c>
      <c r="I89" s="111" t="str">
        <f>_xlfn.XLOOKUP($A89,tbl_Analysis[Record_ID],tbl_Analysis[Record_Status],"")</f>
        <v>Active</v>
      </c>
      <c r="J89" s="111" t="str">
        <f>_xlfn.XLOOKUP($A89,tbl_Analysis[Record_ID],tbl_Analysis[Currently_Available],"")</f>
        <v>Yes</v>
      </c>
      <c r="K89" s="111" t="str">
        <f>_xlfn.XLOOKUP($A89,tbl_Analysis[Record_ID],tbl_Analysis[Verified],"")</f>
        <v>Yes</v>
      </c>
      <c r="L89" s="115" t="str">
        <f>_xlfn.XLOOKUP($A89,tbl_Analysis[Record_ID],tbl_Analysis[Geographic_Scope_Type],"")</f>
        <v>European</v>
      </c>
      <c r="M89" s="115" t="str">
        <f>_xlfn.XLOOKUP($A89,tbl_Analysis[Record_ID],tbl_Analysis[Geographic_Scope_Detail],"")</f>
        <v>Ireland / Europe – online</v>
      </c>
      <c r="N89" s="113" t="s">
        <v>2359</v>
      </c>
      <c r="O89" s="113" t="s">
        <v>71</v>
      </c>
      <c r="P89" s="113" t="s">
        <v>71</v>
      </c>
      <c r="Q89" s="113" t="s">
        <v>1022</v>
      </c>
      <c r="R89" s="113">
        <v>53.308199999999999</v>
      </c>
      <c r="S89" s="113">
        <v>-6.2237999999999998</v>
      </c>
      <c r="T89" s="110" t="s">
        <v>1614</v>
      </c>
      <c r="U89" s="110" t="s">
        <v>2160</v>
      </c>
      <c r="V89" s="110" t="s">
        <v>2310</v>
      </c>
      <c r="W89" s="110" t="s">
        <v>2360</v>
      </c>
      <c r="Y89" s="112"/>
      <c r="Z89" s="112"/>
      <c r="AA89" s="112"/>
      <c r="AB89" s="112"/>
    </row>
    <row r="90" spans="1:28" ht="32" x14ac:dyDescent="0.2">
      <c r="A90" s="111" t="s">
        <v>1739</v>
      </c>
      <c r="B90" s="114" t="s">
        <v>704</v>
      </c>
      <c r="C90" s="111" t="s">
        <v>1687</v>
      </c>
      <c r="D90" s="111" t="s">
        <v>1688</v>
      </c>
      <c r="E90" s="111" t="s">
        <v>684</v>
      </c>
      <c r="F90" s="111" t="s">
        <v>1626</v>
      </c>
      <c r="G90" s="111" t="s">
        <v>1610</v>
      </c>
      <c r="H90" s="111" t="s">
        <v>1696</v>
      </c>
      <c r="I90" s="115" t="str">
        <f>_xlfn.XLOOKUP($A90,tbl_Analysis[Record_ID],tbl_Analysis[Record_Status],"")</f>
        <v>Active</v>
      </c>
      <c r="J90" s="115" t="str">
        <f>_xlfn.XLOOKUP($A90,tbl_Analysis[Record_ID],tbl_Analysis[Currently_Available],"")</f>
        <v>Yes</v>
      </c>
      <c r="K90" s="115" t="str">
        <f>_xlfn.XLOOKUP($A90,tbl_Analysis[Record_ID],tbl_Analysis[Verified],"")</f>
        <v>Yes</v>
      </c>
      <c r="L90" s="111" t="str">
        <f>_xlfn.XLOOKUP($A90,tbl_Analysis[Record_ID],tbl_Analysis[Geographic_Scope_Type],"")</f>
        <v>European</v>
      </c>
      <c r="M90" s="111" t="str">
        <f>_xlfn.XLOOKUP($A90,tbl_Analysis[Record_ID],tbl_Analysis[Geographic_Scope_Detail],"")</f>
        <v>Ireland / Europe – online</v>
      </c>
      <c r="N90" s="113" t="s">
        <v>2359</v>
      </c>
      <c r="O90" s="113" t="s">
        <v>71</v>
      </c>
      <c r="P90" s="113" t="s">
        <v>71</v>
      </c>
      <c r="Q90" s="113" t="s">
        <v>1022</v>
      </c>
      <c r="R90" s="113">
        <v>53.308199999999999</v>
      </c>
      <c r="S90" s="113">
        <v>-6.2237999999999998</v>
      </c>
      <c r="T90" s="110" t="s">
        <v>1614</v>
      </c>
      <c r="U90" s="110" t="s">
        <v>2160</v>
      </c>
      <c r="V90" s="110" t="s">
        <v>2310</v>
      </c>
      <c r="W90" s="110" t="s">
        <v>2360</v>
      </c>
      <c r="Y90" s="112"/>
      <c r="Z90" s="112"/>
      <c r="AA90" s="112"/>
      <c r="AB90" s="112"/>
    </row>
    <row r="91" spans="1:28" ht="32" x14ac:dyDescent="0.2">
      <c r="A91" s="111" t="s">
        <v>1741</v>
      </c>
      <c r="B91" s="114" t="s">
        <v>710</v>
      </c>
      <c r="C91" s="111" t="s">
        <v>1687</v>
      </c>
      <c r="D91" s="111" t="s">
        <v>1688</v>
      </c>
      <c r="E91" s="111" t="s">
        <v>684</v>
      </c>
      <c r="F91" s="111" t="s">
        <v>1626</v>
      </c>
      <c r="G91" s="111" t="s">
        <v>1610</v>
      </c>
      <c r="H91" s="111" t="s">
        <v>1696</v>
      </c>
      <c r="I91" s="111" t="str">
        <f>_xlfn.XLOOKUP($A91,tbl_Analysis[Record_ID],tbl_Analysis[Record_Status],"")</f>
        <v>Active</v>
      </c>
      <c r="J91" s="111" t="str">
        <f>_xlfn.XLOOKUP($A91,tbl_Analysis[Record_ID],tbl_Analysis[Currently_Available],"")</f>
        <v>Yes</v>
      </c>
      <c r="K91" s="111" t="str">
        <f>_xlfn.XLOOKUP($A91,tbl_Analysis[Record_ID],tbl_Analysis[Verified],"")</f>
        <v>Yes</v>
      </c>
      <c r="L91" s="115" t="str">
        <f>_xlfn.XLOOKUP($A91,tbl_Analysis[Record_ID],tbl_Analysis[Geographic_Scope_Type],"")</f>
        <v>European</v>
      </c>
      <c r="M91" s="115" t="str">
        <f>_xlfn.XLOOKUP($A91,tbl_Analysis[Record_ID],tbl_Analysis[Geographic_Scope_Detail],"")</f>
        <v>Ireland / Europe – online</v>
      </c>
      <c r="N91" s="113" t="s">
        <v>2359</v>
      </c>
      <c r="O91" s="113" t="s">
        <v>71</v>
      </c>
      <c r="P91" s="113" t="s">
        <v>71</v>
      </c>
      <c r="Q91" s="113" t="s">
        <v>1022</v>
      </c>
      <c r="R91" s="113">
        <v>53.308199999999999</v>
      </c>
      <c r="S91" s="113">
        <v>-6.2237999999999998</v>
      </c>
      <c r="T91" s="110" t="s">
        <v>1614</v>
      </c>
      <c r="U91" s="110" t="s">
        <v>2160</v>
      </c>
      <c r="V91" s="110" t="s">
        <v>2310</v>
      </c>
      <c r="W91" s="110" t="s">
        <v>2360</v>
      </c>
      <c r="Y91" s="112"/>
      <c r="Z91" s="112"/>
      <c r="AA91" s="112"/>
      <c r="AB91" s="112"/>
    </row>
    <row r="92" spans="1:28" ht="32" x14ac:dyDescent="0.2">
      <c r="A92" s="111" t="s">
        <v>1743</v>
      </c>
      <c r="B92" s="114" t="s">
        <v>716</v>
      </c>
      <c r="C92" s="111" t="s">
        <v>1687</v>
      </c>
      <c r="D92" s="111" t="s">
        <v>1688</v>
      </c>
      <c r="E92" s="111" t="s">
        <v>717</v>
      </c>
      <c r="F92" s="111" t="s">
        <v>1670</v>
      </c>
      <c r="G92" s="111" t="s">
        <v>1692</v>
      </c>
      <c r="H92" s="111" t="s">
        <v>1611</v>
      </c>
      <c r="I92" s="111" t="str">
        <f>_xlfn.XLOOKUP($A92,tbl_Analysis[Record_ID],tbl_Analysis[Record_Status],"")</f>
        <v>Unknown</v>
      </c>
      <c r="J92" s="111" t="str">
        <f>_xlfn.XLOOKUP($A92,tbl_Analysis[Record_ID],tbl_Analysis[Currently_Available],"")</f>
        <v>No</v>
      </c>
      <c r="K92" s="111" t="str">
        <f>_xlfn.XLOOKUP($A92,tbl_Analysis[Record_ID],tbl_Analysis[Verified],"")</f>
        <v>No</v>
      </c>
      <c r="L92" s="111" t="str">
        <f>_xlfn.XLOOKUP($A92,tbl_Analysis[Record_ID],tbl_Analysis[Geographic_Scope_Type],"")</f>
        <v>National</v>
      </c>
      <c r="M92" s="111" t="str">
        <f>_xlfn.XLOOKUP($A92,tbl_Analysis[Record_ID],tbl_Analysis[Geographic_Scope_Detail],"")</f>
        <v>Ireland – online; exact delivery scope requires clarification</v>
      </c>
      <c r="N92" s="113" t="s">
        <v>2224</v>
      </c>
      <c r="O92" s="113" t="s">
        <v>2224</v>
      </c>
      <c r="P92" s="113" t="s">
        <v>2225</v>
      </c>
      <c r="Q92" s="113" t="s">
        <v>1022</v>
      </c>
      <c r="R92" s="111"/>
      <c r="S92" s="111"/>
      <c r="T92" s="110" t="s">
        <v>2226</v>
      </c>
      <c r="U92" s="110" t="s">
        <v>2227</v>
      </c>
      <c r="V92" s="110" t="s">
        <v>2361</v>
      </c>
      <c r="W92" s="110" t="s">
        <v>2362</v>
      </c>
      <c r="Y92" s="6"/>
      <c r="Z92" s="6"/>
      <c r="AA92" s="6"/>
      <c r="AB92" s="6"/>
    </row>
    <row r="93" spans="1:28" ht="48" x14ac:dyDescent="0.2">
      <c r="A93" s="111" t="s">
        <v>1746</v>
      </c>
      <c r="B93" s="114" t="s">
        <v>726</v>
      </c>
      <c r="C93" s="111" t="s">
        <v>1687</v>
      </c>
      <c r="D93" s="111" t="s">
        <v>1688</v>
      </c>
      <c r="E93" s="111" t="s">
        <v>727</v>
      </c>
      <c r="F93" s="111" t="s">
        <v>1629</v>
      </c>
      <c r="G93" s="111" t="s">
        <v>1610</v>
      </c>
      <c r="H93" s="111" t="s">
        <v>1611</v>
      </c>
      <c r="I93" s="115" t="str">
        <f>_xlfn.XLOOKUP($A93,tbl_Analysis[Record_ID],tbl_Analysis[Record_Status],"")</f>
        <v>Seasonal</v>
      </c>
      <c r="J93" s="115" t="str">
        <f>_xlfn.XLOOKUP($A93,tbl_Analysis[Record_ID],tbl_Analysis[Currently_Available],"")</f>
        <v>Yes</v>
      </c>
      <c r="K93" s="115" t="str">
        <f>_xlfn.XLOOKUP($A93,tbl_Analysis[Record_ID],tbl_Analysis[Verified],"")</f>
        <v>Yes</v>
      </c>
      <c r="L93" s="115" t="str">
        <f>_xlfn.XLOOKUP($A93,tbl_Analysis[Record_ID],tbl_Analysis[Geographic_Scope_Type],"")</f>
        <v>European</v>
      </c>
      <c r="M93" s="115" t="str">
        <f>_xlfn.XLOOKUP($A93,tbl_Analysis[Record_ID],tbl_Analysis[Geographic_Scope_Detail],"")</f>
        <v>Ireland / Europe – school-based and online</v>
      </c>
      <c r="N93" s="113" t="s">
        <v>2297</v>
      </c>
      <c r="O93" s="113" t="s">
        <v>71</v>
      </c>
      <c r="P93" s="113" t="s">
        <v>71</v>
      </c>
      <c r="Q93" s="113" t="s">
        <v>1022</v>
      </c>
      <c r="R93" s="113">
        <v>53.333599999999997</v>
      </c>
      <c r="S93" s="113">
        <v>-6.2606000000000002</v>
      </c>
      <c r="T93" s="110" t="s">
        <v>1614</v>
      </c>
      <c r="U93" s="110" t="s">
        <v>2160</v>
      </c>
      <c r="V93" s="110" t="s">
        <v>2363</v>
      </c>
      <c r="W93" s="110" t="s">
        <v>2299</v>
      </c>
      <c r="Y93" s="112"/>
      <c r="Z93" s="112"/>
      <c r="AA93" s="112"/>
      <c r="AB93" s="112"/>
    </row>
    <row r="94" spans="1:28" ht="32" x14ac:dyDescent="0.2">
      <c r="A94" s="111" t="s">
        <v>1747</v>
      </c>
      <c r="B94" s="114" t="s">
        <v>735</v>
      </c>
      <c r="C94" s="111" t="s">
        <v>1687</v>
      </c>
      <c r="D94" s="111" t="s">
        <v>1688</v>
      </c>
      <c r="E94" s="111" t="s">
        <v>736</v>
      </c>
      <c r="F94" s="111" t="s">
        <v>260</v>
      </c>
      <c r="G94" s="111" t="s">
        <v>1692</v>
      </c>
      <c r="H94" s="111" t="s">
        <v>1611</v>
      </c>
      <c r="I94" s="111" t="str">
        <f>_xlfn.XLOOKUP($A94,tbl_Analysis[Record_ID],tbl_Analysis[Record_Status],"")</f>
        <v>Active</v>
      </c>
      <c r="J94" s="111" t="str">
        <f>_xlfn.XLOOKUP($A94,tbl_Analysis[Record_ID],tbl_Analysis[Currently_Available],"")</f>
        <v>Yes</v>
      </c>
      <c r="K94" s="111" t="str">
        <f>_xlfn.XLOOKUP($A94,tbl_Analysis[Record_ID],tbl_Analysis[Verified],"")</f>
        <v>Yes</v>
      </c>
      <c r="L94" s="111" t="str">
        <f>_xlfn.XLOOKUP($A94,tbl_Analysis[Record_ID],tbl_Analysis[Geographic_Scope_Type],"")</f>
        <v>National</v>
      </c>
      <c r="M94" s="111" t="str">
        <f>_xlfn.XLOOKUP($A94,tbl_Analysis[Record_ID],tbl_Analysis[Geographic_Scope_Detail],"")</f>
        <v>Ireland – national</v>
      </c>
      <c r="N94" s="113" t="s">
        <v>2364</v>
      </c>
      <c r="O94" s="113" t="s">
        <v>71</v>
      </c>
      <c r="P94" s="113" t="s">
        <v>71</v>
      </c>
      <c r="Q94" s="113" t="s">
        <v>1022</v>
      </c>
      <c r="R94" s="113">
        <v>53.337200000000003</v>
      </c>
      <c r="S94" s="113">
        <v>-6.2457000000000003</v>
      </c>
      <c r="T94" s="110" t="s">
        <v>1614</v>
      </c>
      <c r="U94" s="110" t="s">
        <v>2160</v>
      </c>
      <c r="V94" s="110" t="s">
        <v>2365</v>
      </c>
      <c r="W94" s="110" t="s">
        <v>2366</v>
      </c>
      <c r="Y94" s="112"/>
      <c r="Z94" s="112"/>
      <c r="AA94" s="112"/>
      <c r="AB94" s="112"/>
    </row>
    <row r="95" spans="1:28" ht="32" x14ac:dyDescent="0.2">
      <c r="A95" s="111" t="s">
        <v>1749</v>
      </c>
      <c r="B95" s="114" t="s">
        <v>744</v>
      </c>
      <c r="C95" s="111" t="s">
        <v>1687</v>
      </c>
      <c r="D95" s="111" t="s">
        <v>1688</v>
      </c>
      <c r="E95" s="111" t="s">
        <v>745</v>
      </c>
      <c r="F95" s="111" t="s">
        <v>1670</v>
      </c>
      <c r="G95" s="111" t="s">
        <v>1610</v>
      </c>
      <c r="H95" s="111" t="s">
        <v>1611</v>
      </c>
      <c r="I95" s="111" t="str">
        <f>_xlfn.XLOOKUP($A95,tbl_Analysis[Record_ID],tbl_Analysis[Record_Status],"")</f>
        <v>Active</v>
      </c>
      <c r="J95" s="111" t="str">
        <f>_xlfn.XLOOKUP($A95,tbl_Analysis[Record_ID],tbl_Analysis[Currently_Available],"")</f>
        <v>Yes</v>
      </c>
      <c r="K95" s="111" t="str">
        <f>_xlfn.XLOOKUP($A95,tbl_Analysis[Record_ID],tbl_Analysis[Verified],"")</f>
        <v>Yes</v>
      </c>
      <c r="L95" s="115" t="str">
        <f>_xlfn.XLOOKUP($A95,tbl_Analysis[Record_ID],tbl_Analysis[Geographic_Scope_Type],"")</f>
        <v>National</v>
      </c>
      <c r="M95" s="115" t="str">
        <f>_xlfn.XLOOKUP($A95,tbl_Analysis[Record_ID],tbl_Analysis[Geographic_Scope_Detail],"")</f>
        <v>Ireland – nationwide</v>
      </c>
      <c r="N95" s="113" t="s">
        <v>2367</v>
      </c>
      <c r="O95" s="113" t="s">
        <v>253</v>
      </c>
      <c r="P95" s="113" t="s">
        <v>253</v>
      </c>
      <c r="Q95" s="113" t="s">
        <v>1022</v>
      </c>
      <c r="R95" s="113">
        <v>51.898600000000002</v>
      </c>
      <c r="S95" s="113">
        <v>-8.4480000000000004</v>
      </c>
      <c r="T95" s="110" t="s">
        <v>1614</v>
      </c>
      <c r="U95" s="110" t="s">
        <v>2160</v>
      </c>
      <c r="V95" s="110" t="s">
        <v>2368</v>
      </c>
      <c r="W95" s="110" t="s">
        <v>2369</v>
      </c>
      <c r="Y95" s="112"/>
      <c r="Z95" s="112"/>
      <c r="AA95" s="112"/>
      <c r="AB95" s="112"/>
    </row>
    <row r="96" spans="1:28" ht="32" x14ac:dyDescent="0.2">
      <c r="A96" s="111" t="s">
        <v>1750</v>
      </c>
      <c r="B96" s="114" t="s">
        <v>751</v>
      </c>
      <c r="C96" s="111" t="s">
        <v>1687</v>
      </c>
      <c r="D96" s="111" t="s">
        <v>1688</v>
      </c>
      <c r="E96" s="111" t="s">
        <v>399</v>
      </c>
      <c r="F96" s="111" t="s">
        <v>1652</v>
      </c>
      <c r="G96" s="111" t="s">
        <v>1610</v>
      </c>
      <c r="H96" s="111" t="s">
        <v>1696</v>
      </c>
      <c r="I96" s="115" t="str">
        <f>_xlfn.XLOOKUP($A96,tbl_Analysis[Record_ID],tbl_Analysis[Record_Status],"")</f>
        <v>Active</v>
      </c>
      <c r="J96" s="115" t="str">
        <f>_xlfn.XLOOKUP($A96,tbl_Analysis[Record_ID],tbl_Analysis[Currently_Available],"")</f>
        <v>Yes</v>
      </c>
      <c r="K96" s="115" t="str">
        <f>_xlfn.XLOOKUP($A96,tbl_Analysis[Record_ID],tbl_Analysis[Verified],"")</f>
        <v>Yes</v>
      </c>
      <c r="L96" s="111" t="str">
        <f>_xlfn.XLOOKUP($A96,tbl_Analysis[Record_ID],tbl_Analysis[Geographic_Scope_Type],"")</f>
        <v>National</v>
      </c>
      <c r="M96" s="111" t="str">
        <f>_xlfn.XLOOKUP($A96,tbl_Analysis[Record_ID],tbl_Analysis[Geographic_Scope_Detail],"")</f>
        <v>Ireland – national / online</v>
      </c>
      <c r="N96" s="113" t="s">
        <v>2370</v>
      </c>
      <c r="O96" s="113" t="s">
        <v>2294</v>
      </c>
      <c r="P96" s="113" t="s">
        <v>2294</v>
      </c>
      <c r="Q96" s="113" t="s">
        <v>1022</v>
      </c>
      <c r="R96" s="113">
        <v>54.262949999999996</v>
      </c>
      <c r="S96" s="113">
        <v>-6.9482600000000003</v>
      </c>
      <c r="T96" s="110" t="s">
        <v>1614</v>
      </c>
      <c r="U96" s="110" t="s">
        <v>2160</v>
      </c>
      <c r="V96" s="110" t="s">
        <v>2371</v>
      </c>
      <c r="W96" s="110" t="s">
        <v>2372</v>
      </c>
      <c r="Y96" s="112"/>
      <c r="Z96" s="112"/>
      <c r="AA96" s="112"/>
      <c r="AB96" s="112"/>
    </row>
    <row r="97" spans="1:28" ht="32" x14ac:dyDescent="0.2">
      <c r="A97" s="111" t="s">
        <v>1752</v>
      </c>
      <c r="B97" s="114" t="s">
        <v>758</v>
      </c>
      <c r="C97" s="111" t="s">
        <v>1687</v>
      </c>
      <c r="D97" s="111" t="s">
        <v>1688</v>
      </c>
      <c r="E97" s="111" t="s">
        <v>399</v>
      </c>
      <c r="F97" s="111" t="s">
        <v>1652</v>
      </c>
      <c r="G97" s="111" t="s">
        <v>1610</v>
      </c>
      <c r="H97" s="111" t="s">
        <v>1696</v>
      </c>
      <c r="I97" s="111" t="str">
        <f>_xlfn.XLOOKUP($A97,tbl_Analysis[Record_ID],tbl_Analysis[Record_Status],"")</f>
        <v>Active</v>
      </c>
      <c r="J97" s="111" t="str">
        <f>_xlfn.XLOOKUP($A97,tbl_Analysis[Record_ID],tbl_Analysis[Currently_Available],"")</f>
        <v>Yes</v>
      </c>
      <c r="K97" s="111" t="str">
        <f>_xlfn.XLOOKUP($A97,tbl_Analysis[Record_ID],tbl_Analysis[Verified],"")</f>
        <v>Yes</v>
      </c>
      <c r="L97" s="115" t="str">
        <f>_xlfn.XLOOKUP($A97,tbl_Analysis[Record_ID],tbl_Analysis[Geographic_Scope_Type],"")</f>
        <v>National</v>
      </c>
      <c r="M97" s="115" t="str">
        <f>_xlfn.XLOOKUP($A97,tbl_Analysis[Record_ID],tbl_Analysis[Geographic_Scope_Detail],"")</f>
        <v>Ireland – national / online</v>
      </c>
      <c r="N97" s="113" t="s">
        <v>2370</v>
      </c>
      <c r="O97" s="113" t="s">
        <v>2294</v>
      </c>
      <c r="P97" s="113" t="s">
        <v>2294</v>
      </c>
      <c r="Q97" s="113" t="s">
        <v>1022</v>
      </c>
      <c r="R97" s="113">
        <v>54.262949999999996</v>
      </c>
      <c r="S97" s="113">
        <v>-6.9482600000000003</v>
      </c>
      <c r="T97" s="110" t="s">
        <v>1614</v>
      </c>
      <c r="U97" s="110" t="s">
        <v>2160</v>
      </c>
      <c r="V97" s="110" t="s">
        <v>2371</v>
      </c>
      <c r="W97" s="110" t="s">
        <v>2372</v>
      </c>
      <c r="Y97" s="112"/>
      <c r="Z97" s="112"/>
      <c r="AA97" s="112"/>
      <c r="AB97" s="112"/>
    </row>
    <row r="98" spans="1:28" ht="32" x14ac:dyDescent="0.2">
      <c r="A98" s="111" t="s">
        <v>1754</v>
      </c>
      <c r="B98" s="114" t="s">
        <v>763</v>
      </c>
      <c r="C98" s="111" t="s">
        <v>1687</v>
      </c>
      <c r="D98" s="111" t="s">
        <v>1688</v>
      </c>
      <c r="E98" s="111" t="s">
        <v>399</v>
      </c>
      <c r="F98" s="111" t="s">
        <v>1652</v>
      </c>
      <c r="G98" s="111" t="s">
        <v>1610</v>
      </c>
      <c r="H98" s="111" t="s">
        <v>1696</v>
      </c>
      <c r="I98" s="111" t="str">
        <f>_xlfn.XLOOKUP($A98,tbl_Analysis[Record_ID],tbl_Analysis[Record_Status],"")</f>
        <v>Active</v>
      </c>
      <c r="J98" s="111" t="str">
        <f>_xlfn.XLOOKUP($A98,tbl_Analysis[Record_ID],tbl_Analysis[Currently_Available],"")</f>
        <v>Yes</v>
      </c>
      <c r="K98" s="111" t="str">
        <f>_xlfn.XLOOKUP($A98,tbl_Analysis[Record_ID],tbl_Analysis[Verified],"")</f>
        <v>Yes</v>
      </c>
      <c r="L98" s="111" t="str">
        <f>_xlfn.XLOOKUP($A98,tbl_Analysis[Record_ID],tbl_Analysis[Geographic_Scope_Type],"")</f>
        <v>National</v>
      </c>
      <c r="M98" s="111" t="str">
        <f>_xlfn.XLOOKUP($A98,tbl_Analysis[Record_ID],tbl_Analysis[Geographic_Scope_Detail],"")</f>
        <v>Ireland – national / online</v>
      </c>
      <c r="N98" s="113" t="s">
        <v>2370</v>
      </c>
      <c r="O98" s="113" t="s">
        <v>2294</v>
      </c>
      <c r="P98" s="113" t="s">
        <v>2294</v>
      </c>
      <c r="Q98" s="113" t="s">
        <v>1022</v>
      </c>
      <c r="R98" s="113">
        <v>54.262949999999996</v>
      </c>
      <c r="S98" s="113">
        <v>-6.9482600000000003</v>
      </c>
      <c r="T98" s="110" t="s">
        <v>1614</v>
      </c>
      <c r="U98" s="110" t="s">
        <v>2160</v>
      </c>
      <c r="V98" s="110" t="s">
        <v>2371</v>
      </c>
      <c r="W98" s="110" t="s">
        <v>2372</v>
      </c>
      <c r="Y98" s="112"/>
      <c r="Z98" s="112"/>
      <c r="AA98" s="112"/>
      <c r="AB98" s="112"/>
    </row>
    <row r="99" spans="1:28" ht="32" x14ac:dyDescent="0.2">
      <c r="A99" s="111" t="s">
        <v>1756</v>
      </c>
      <c r="B99" s="114" t="s">
        <v>770</v>
      </c>
      <c r="C99" s="111" t="s">
        <v>1687</v>
      </c>
      <c r="D99" s="111" t="s">
        <v>1688</v>
      </c>
      <c r="E99" s="111" t="s">
        <v>399</v>
      </c>
      <c r="F99" s="111" t="s">
        <v>1652</v>
      </c>
      <c r="G99" s="111" t="s">
        <v>1610</v>
      </c>
      <c r="H99" s="111" t="s">
        <v>1696</v>
      </c>
      <c r="I99" s="115" t="str">
        <f>_xlfn.XLOOKUP($A99,tbl_Analysis[Record_ID],tbl_Analysis[Record_Status],"")</f>
        <v>Active</v>
      </c>
      <c r="J99" s="115" t="str">
        <f>_xlfn.XLOOKUP($A99,tbl_Analysis[Record_ID],tbl_Analysis[Currently_Available],"")</f>
        <v>Yes</v>
      </c>
      <c r="K99" s="115" t="str">
        <f>_xlfn.XLOOKUP($A99,tbl_Analysis[Record_ID],tbl_Analysis[Verified],"")</f>
        <v>Yes</v>
      </c>
      <c r="L99" s="115" t="str">
        <f>_xlfn.XLOOKUP($A99,tbl_Analysis[Record_ID],tbl_Analysis[Geographic_Scope_Type],"")</f>
        <v>National</v>
      </c>
      <c r="M99" s="115" t="str">
        <f>_xlfn.XLOOKUP($A99,tbl_Analysis[Record_ID],tbl_Analysis[Geographic_Scope_Detail],"")</f>
        <v>Ireland – national / online</v>
      </c>
      <c r="N99" s="113" t="s">
        <v>2370</v>
      </c>
      <c r="O99" s="113" t="s">
        <v>2294</v>
      </c>
      <c r="P99" s="113" t="s">
        <v>2294</v>
      </c>
      <c r="Q99" s="113" t="s">
        <v>1022</v>
      </c>
      <c r="R99" s="113">
        <v>54.262949999999996</v>
      </c>
      <c r="S99" s="113">
        <v>-6.9482600000000003</v>
      </c>
      <c r="T99" s="110" t="s">
        <v>1614</v>
      </c>
      <c r="U99" s="110" t="s">
        <v>2160</v>
      </c>
      <c r="V99" s="110" t="s">
        <v>2371</v>
      </c>
      <c r="W99" s="110" t="s">
        <v>2372</v>
      </c>
      <c r="Y99" s="112"/>
      <c r="Z99" s="112"/>
      <c r="AA99" s="112"/>
      <c r="AB99" s="112"/>
    </row>
    <row r="100" spans="1:28" ht="64" x14ac:dyDescent="0.2">
      <c r="A100" s="111" t="s">
        <v>1758</v>
      </c>
      <c r="B100" s="114" t="s">
        <v>777</v>
      </c>
      <c r="C100" s="111" t="s">
        <v>1687</v>
      </c>
      <c r="D100" s="111" t="s">
        <v>1688</v>
      </c>
      <c r="E100" s="111" t="s">
        <v>778</v>
      </c>
      <c r="F100" s="111" t="s">
        <v>1629</v>
      </c>
      <c r="G100" s="111" t="s">
        <v>1610</v>
      </c>
      <c r="H100" s="111" t="s">
        <v>1611</v>
      </c>
      <c r="I100" s="111" t="str">
        <f>_xlfn.XLOOKUP($A100,tbl_Analysis[Record_ID],tbl_Analysis[Record_Status],"")</f>
        <v>Active</v>
      </c>
      <c r="J100" s="111" t="str">
        <f>_xlfn.XLOOKUP($A100,tbl_Analysis[Record_ID],tbl_Analysis[Currently_Available],"")</f>
        <v>Yes</v>
      </c>
      <c r="K100" s="111" t="str">
        <f>_xlfn.XLOOKUP($A100,tbl_Analysis[Record_ID],tbl_Analysis[Verified],"")</f>
        <v>Yes</v>
      </c>
      <c r="L100" s="111" t="str">
        <f>_xlfn.XLOOKUP($A100,tbl_Analysis[Record_ID],tbl_Analysis[Geographic_Scope_Type],"")</f>
        <v>National</v>
      </c>
      <c r="M100" s="111" t="str">
        <f>_xlfn.XLOOKUP($A100,tbl_Analysis[Record_ID],tbl_Analysis[Geographic_Scope_Detail],"")</f>
        <v>Ireland – national / online</v>
      </c>
      <c r="N100" s="113" t="s">
        <v>2370</v>
      </c>
      <c r="O100" s="113" t="s">
        <v>2294</v>
      </c>
      <c r="P100" s="113" t="s">
        <v>2294</v>
      </c>
      <c r="Q100" s="113" t="s">
        <v>1022</v>
      </c>
      <c r="R100" s="113">
        <v>54.262949999999996</v>
      </c>
      <c r="S100" s="113">
        <v>-6.9482600000000003</v>
      </c>
      <c r="T100" s="110" t="s">
        <v>1614</v>
      </c>
      <c r="U100" s="110" t="s">
        <v>2160</v>
      </c>
      <c r="V100" s="110" t="s">
        <v>2371</v>
      </c>
      <c r="W100" s="110" t="s">
        <v>2372</v>
      </c>
      <c r="Y100" s="112"/>
      <c r="Z100" s="112"/>
      <c r="AA100" s="112"/>
      <c r="AB100" s="112"/>
    </row>
    <row r="101" spans="1:28" ht="64" x14ac:dyDescent="0.2">
      <c r="A101" s="111" t="s">
        <v>1759</v>
      </c>
      <c r="B101" s="114" t="s">
        <v>786</v>
      </c>
      <c r="C101" s="111" t="s">
        <v>1687</v>
      </c>
      <c r="D101" s="111" t="s">
        <v>1688</v>
      </c>
      <c r="E101" s="111" t="s">
        <v>787</v>
      </c>
      <c r="F101" s="111" t="s">
        <v>1629</v>
      </c>
      <c r="G101" s="111" t="s">
        <v>1610</v>
      </c>
      <c r="H101" s="111" t="s">
        <v>1611</v>
      </c>
      <c r="I101" s="111" t="str">
        <f>_xlfn.XLOOKUP($A101,tbl_Analysis[Record_ID],tbl_Analysis[Record_Status],"")</f>
        <v>Active</v>
      </c>
      <c r="J101" s="111" t="str">
        <f>_xlfn.XLOOKUP($A101,tbl_Analysis[Record_ID],tbl_Analysis[Currently_Available],"")</f>
        <v>Yes</v>
      </c>
      <c r="K101" s="111" t="str">
        <f>_xlfn.XLOOKUP($A101,tbl_Analysis[Record_ID],tbl_Analysis[Verified],"")</f>
        <v>Yes</v>
      </c>
      <c r="L101" s="115" t="str">
        <f>_xlfn.XLOOKUP($A101,tbl_Analysis[Record_ID],tbl_Analysis[Geographic_Scope_Type],"")</f>
        <v>National</v>
      </c>
      <c r="M101" s="115" t="str">
        <f>_xlfn.XLOOKUP($A101,tbl_Analysis[Record_ID],tbl_Analysis[Geographic_Scope_Detail],"")</f>
        <v>Ireland – national / online</v>
      </c>
      <c r="N101" s="113" t="s">
        <v>2370</v>
      </c>
      <c r="O101" s="113" t="s">
        <v>2294</v>
      </c>
      <c r="P101" s="113" t="s">
        <v>2294</v>
      </c>
      <c r="Q101" s="113" t="s">
        <v>1022</v>
      </c>
      <c r="R101" s="113">
        <v>54.262949999999996</v>
      </c>
      <c r="S101" s="113">
        <v>-6.9482600000000003</v>
      </c>
      <c r="T101" s="110" t="s">
        <v>1614</v>
      </c>
      <c r="U101" s="110" t="s">
        <v>2160</v>
      </c>
      <c r="V101" s="110" t="s">
        <v>2371</v>
      </c>
      <c r="W101" s="110" t="s">
        <v>2372</v>
      </c>
      <c r="Y101" s="112"/>
      <c r="Z101" s="112"/>
      <c r="AA101" s="112"/>
      <c r="AB101" s="112"/>
    </row>
    <row r="102" spans="1:28" ht="48" x14ac:dyDescent="0.2">
      <c r="A102" s="111" t="s">
        <v>1760</v>
      </c>
      <c r="B102" s="114" t="s">
        <v>794</v>
      </c>
      <c r="C102" s="111" t="s">
        <v>1687</v>
      </c>
      <c r="D102" s="111" t="s">
        <v>1688</v>
      </c>
      <c r="E102" s="111" t="s">
        <v>795</v>
      </c>
      <c r="F102" s="111" t="s">
        <v>1629</v>
      </c>
      <c r="G102" s="111" t="s">
        <v>1610</v>
      </c>
      <c r="H102" s="111" t="s">
        <v>1696</v>
      </c>
      <c r="I102" s="115" t="str">
        <f>_xlfn.XLOOKUP($A102,tbl_Analysis[Record_ID],tbl_Analysis[Record_Status],"")</f>
        <v>Active</v>
      </c>
      <c r="J102" s="115" t="str">
        <f>_xlfn.XLOOKUP($A102,tbl_Analysis[Record_ID],tbl_Analysis[Currently_Available],"")</f>
        <v>Yes</v>
      </c>
      <c r="K102" s="115" t="str">
        <f>_xlfn.XLOOKUP($A102,tbl_Analysis[Record_ID],tbl_Analysis[Verified],"")</f>
        <v>Yes</v>
      </c>
      <c r="L102" s="111" t="str">
        <f>_xlfn.XLOOKUP($A102,tbl_Analysis[Record_ID],tbl_Analysis[Geographic_Scope_Type],"")</f>
        <v>National</v>
      </c>
      <c r="M102" s="111" t="str">
        <f>_xlfn.XLOOKUP($A102,tbl_Analysis[Record_ID],tbl_Analysis[Geographic_Scope_Detail],"")</f>
        <v>Ireland – national / online</v>
      </c>
      <c r="N102" s="113" t="s">
        <v>2224</v>
      </c>
      <c r="O102" s="113" t="s">
        <v>2224</v>
      </c>
      <c r="P102" s="113" t="s">
        <v>2225</v>
      </c>
      <c r="Q102" s="113" t="s">
        <v>1022</v>
      </c>
      <c r="R102" s="111"/>
      <c r="S102" s="111"/>
      <c r="T102" s="110" t="s">
        <v>2226</v>
      </c>
      <c r="U102" s="110" t="s">
        <v>2227</v>
      </c>
      <c r="V102" s="110" t="s">
        <v>2373</v>
      </c>
      <c r="W102" s="110" t="s">
        <v>2374</v>
      </c>
      <c r="Y102" s="112"/>
      <c r="Z102" s="112"/>
      <c r="AA102" s="112"/>
      <c r="AB102" s="112"/>
    </row>
    <row r="103" spans="1:28" ht="48" x14ac:dyDescent="0.2">
      <c r="A103" s="111" t="s">
        <v>1762</v>
      </c>
      <c r="B103" s="114" t="s">
        <v>803</v>
      </c>
      <c r="C103" s="111" t="s">
        <v>1687</v>
      </c>
      <c r="D103" s="111" t="s">
        <v>1688</v>
      </c>
      <c r="E103" s="111" t="s">
        <v>804</v>
      </c>
      <c r="F103" s="111" t="s">
        <v>1629</v>
      </c>
      <c r="G103" s="111" t="s">
        <v>1610</v>
      </c>
      <c r="H103" s="111" t="s">
        <v>1696</v>
      </c>
      <c r="I103" s="111" t="str">
        <f>_xlfn.XLOOKUP($A103,tbl_Analysis[Record_ID],tbl_Analysis[Record_Status],"")</f>
        <v>Active</v>
      </c>
      <c r="J103" s="111" t="str">
        <f>_xlfn.XLOOKUP($A103,tbl_Analysis[Record_ID],tbl_Analysis[Currently_Available],"")</f>
        <v>Yes</v>
      </c>
      <c r="K103" s="111" t="str">
        <f>_xlfn.XLOOKUP($A103,tbl_Analysis[Record_ID],tbl_Analysis[Verified],"")</f>
        <v>Yes</v>
      </c>
      <c r="L103" s="115" t="str">
        <f>_xlfn.XLOOKUP($A103,tbl_Analysis[Record_ID],tbl_Analysis[Geographic_Scope_Type],"")</f>
        <v>National</v>
      </c>
      <c r="M103" s="115" t="str">
        <f>_xlfn.XLOOKUP($A103,tbl_Analysis[Record_ID],tbl_Analysis[Geographic_Scope_Detail],"")</f>
        <v>Ireland – national / online</v>
      </c>
      <c r="N103" s="113" t="s">
        <v>2224</v>
      </c>
      <c r="O103" s="113" t="s">
        <v>2224</v>
      </c>
      <c r="P103" s="113" t="s">
        <v>2225</v>
      </c>
      <c r="Q103" s="113" t="s">
        <v>1022</v>
      </c>
      <c r="R103" s="111"/>
      <c r="S103" s="111"/>
      <c r="T103" s="110" t="s">
        <v>2226</v>
      </c>
      <c r="U103" s="110" t="s">
        <v>2227</v>
      </c>
      <c r="V103" s="110" t="s">
        <v>2373</v>
      </c>
      <c r="W103" s="110" t="s">
        <v>2375</v>
      </c>
      <c r="Y103" s="112"/>
      <c r="Z103" s="112"/>
      <c r="AA103" s="112"/>
      <c r="AB103" s="112"/>
    </row>
    <row r="104" spans="1:28" ht="48" x14ac:dyDescent="0.2">
      <c r="A104" s="111" t="s">
        <v>1763</v>
      </c>
      <c r="B104" s="114" t="s">
        <v>809</v>
      </c>
      <c r="C104" s="111" t="s">
        <v>1687</v>
      </c>
      <c r="D104" s="111" t="s">
        <v>1688</v>
      </c>
      <c r="E104" s="111" t="s">
        <v>810</v>
      </c>
      <c r="F104" s="111" t="s">
        <v>1629</v>
      </c>
      <c r="G104" s="111" t="s">
        <v>1610</v>
      </c>
      <c r="H104" s="111" t="s">
        <v>1696</v>
      </c>
      <c r="I104" s="111" t="str">
        <f>_xlfn.XLOOKUP($A104,tbl_Analysis[Record_ID],tbl_Analysis[Record_Status],"")</f>
        <v>Active</v>
      </c>
      <c r="J104" s="111" t="str">
        <f>_xlfn.XLOOKUP($A104,tbl_Analysis[Record_ID],tbl_Analysis[Currently_Available],"")</f>
        <v>Yes</v>
      </c>
      <c r="K104" s="111" t="str">
        <f>_xlfn.XLOOKUP($A104,tbl_Analysis[Record_ID],tbl_Analysis[Verified],"")</f>
        <v>Yes</v>
      </c>
      <c r="L104" s="111" t="str">
        <f>_xlfn.XLOOKUP($A104,tbl_Analysis[Record_ID],tbl_Analysis[Geographic_Scope_Type],"")</f>
        <v>National</v>
      </c>
      <c r="M104" s="111" t="str">
        <f>_xlfn.XLOOKUP($A104,tbl_Analysis[Record_ID],tbl_Analysis[Geographic_Scope_Detail],"")</f>
        <v>Ireland – national / online</v>
      </c>
      <c r="N104" s="113" t="s">
        <v>2224</v>
      </c>
      <c r="O104" s="113" t="s">
        <v>2224</v>
      </c>
      <c r="P104" s="113" t="s">
        <v>2225</v>
      </c>
      <c r="Q104" s="113" t="s">
        <v>1022</v>
      </c>
      <c r="R104" s="111"/>
      <c r="S104" s="111"/>
      <c r="T104" s="110" t="s">
        <v>2226</v>
      </c>
      <c r="U104" s="110" t="s">
        <v>2227</v>
      </c>
      <c r="V104" s="110" t="s">
        <v>2373</v>
      </c>
      <c r="W104" s="110" t="s">
        <v>2376</v>
      </c>
      <c r="Y104" s="112"/>
      <c r="Z104" s="112"/>
      <c r="AA104" s="112"/>
      <c r="AB104" s="112"/>
    </row>
    <row r="105" spans="1:28" ht="48" x14ac:dyDescent="0.2">
      <c r="A105" s="111" t="s">
        <v>1764</v>
      </c>
      <c r="B105" s="114" t="s">
        <v>814</v>
      </c>
      <c r="C105" s="111" t="s">
        <v>1687</v>
      </c>
      <c r="D105" s="111" t="s">
        <v>1688</v>
      </c>
      <c r="E105" s="111" t="s">
        <v>804</v>
      </c>
      <c r="F105" s="111" t="s">
        <v>1629</v>
      </c>
      <c r="G105" s="111" t="s">
        <v>1610</v>
      </c>
      <c r="H105" s="111" t="s">
        <v>1696</v>
      </c>
      <c r="I105" s="115" t="str">
        <f>_xlfn.XLOOKUP($A105,tbl_Analysis[Record_ID],tbl_Analysis[Record_Status],"")</f>
        <v>Active</v>
      </c>
      <c r="J105" s="115" t="str">
        <f>_xlfn.XLOOKUP($A105,tbl_Analysis[Record_ID],tbl_Analysis[Currently_Available],"")</f>
        <v>Yes</v>
      </c>
      <c r="K105" s="115" t="str">
        <f>_xlfn.XLOOKUP($A105,tbl_Analysis[Record_ID],tbl_Analysis[Verified],"")</f>
        <v>Yes</v>
      </c>
      <c r="L105" s="115" t="str">
        <f>_xlfn.XLOOKUP($A105,tbl_Analysis[Record_ID],tbl_Analysis[Geographic_Scope_Type],"")</f>
        <v>National</v>
      </c>
      <c r="M105" s="115" t="str">
        <f>_xlfn.XLOOKUP($A105,tbl_Analysis[Record_ID],tbl_Analysis[Geographic_Scope_Detail],"")</f>
        <v>Ireland – national / online</v>
      </c>
      <c r="N105" s="113" t="s">
        <v>2224</v>
      </c>
      <c r="O105" s="113" t="s">
        <v>2224</v>
      </c>
      <c r="P105" s="113" t="s">
        <v>2225</v>
      </c>
      <c r="Q105" s="113" t="s">
        <v>1022</v>
      </c>
      <c r="R105" s="111"/>
      <c r="S105" s="111"/>
      <c r="T105" s="110" t="s">
        <v>2226</v>
      </c>
      <c r="U105" s="110" t="s">
        <v>2227</v>
      </c>
      <c r="V105" s="110" t="s">
        <v>2373</v>
      </c>
      <c r="W105" s="110" t="s">
        <v>2377</v>
      </c>
      <c r="Y105" s="112"/>
      <c r="Z105" s="112"/>
      <c r="AA105" s="112"/>
      <c r="AB105" s="112"/>
    </row>
    <row r="106" spans="1:28" ht="32" x14ac:dyDescent="0.2">
      <c r="A106" s="111" t="s">
        <v>1765</v>
      </c>
      <c r="B106" s="114" t="s">
        <v>818</v>
      </c>
      <c r="C106" s="111" t="s">
        <v>1687</v>
      </c>
      <c r="D106" s="111" t="s">
        <v>1688</v>
      </c>
      <c r="E106" s="111" t="s">
        <v>819</v>
      </c>
      <c r="F106" s="111" t="s">
        <v>1629</v>
      </c>
      <c r="G106" s="111" t="s">
        <v>1610</v>
      </c>
      <c r="H106" s="111" t="s">
        <v>1696</v>
      </c>
      <c r="I106" s="111" t="str">
        <f>_xlfn.XLOOKUP($A106,tbl_Analysis[Record_ID],tbl_Analysis[Record_Status],"")</f>
        <v>Active</v>
      </c>
      <c r="J106" s="111" t="str">
        <f>_xlfn.XLOOKUP($A106,tbl_Analysis[Record_ID],tbl_Analysis[Currently_Available],"")</f>
        <v>Yes</v>
      </c>
      <c r="K106" s="111" t="str">
        <f>_xlfn.XLOOKUP($A106,tbl_Analysis[Record_ID],tbl_Analysis[Verified],"")</f>
        <v>Yes</v>
      </c>
      <c r="L106" s="111" t="str">
        <f>_xlfn.XLOOKUP($A106,tbl_Analysis[Record_ID],tbl_Analysis[Geographic_Scope_Type],"")</f>
        <v>National</v>
      </c>
      <c r="M106" s="111" t="str">
        <f>_xlfn.XLOOKUP($A106,tbl_Analysis[Record_ID],tbl_Analysis[Geographic_Scope_Detail],"")</f>
        <v>Ireland – national / online</v>
      </c>
      <c r="N106" s="113" t="s">
        <v>2224</v>
      </c>
      <c r="O106" s="113" t="s">
        <v>2224</v>
      </c>
      <c r="P106" s="113" t="s">
        <v>2225</v>
      </c>
      <c r="Q106" s="113" t="s">
        <v>1022</v>
      </c>
      <c r="R106" s="111"/>
      <c r="S106" s="111"/>
      <c r="T106" s="110" t="s">
        <v>2226</v>
      </c>
      <c r="U106" s="110" t="s">
        <v>2227</v>
      </c>
      <c r="V106" s="110" t="s">
        <v>2373</v>
      </c>
      <c r="W106" s="110" t="s">
        <v>2378</v>
      </c>
      <c r="Y106" s="112"/>
      <c r="Z106" s="112"/>
      <c r="AA106" s="112"/>
      <c r="AB106" s="112"/>
    </row>
    <row r="107" spans="1:28" ht="48" x14ac:dyDescent="0.2">
      <c r="A107" s="111" t="s">
        <v>1766</v>
      </c>
      <c r="B107" s="114" t="s">
        <v>823</v>
      </c>
      <c r="C107" s="111" t="s">
        <v>1687</v>
      </c>
      <c r="D107" s="111" t="s">
        <v>1688</v>
      </c>
      <c r="E107" s="111" t="s">
        <v>810</v>
      </c>
      <c r="F107" s="111" t="s">
        <v>1629</v>
      </c>
      <c r="G107" s="111" t="s">
        <v>1610</v>
      </c>
      <c r="H107" s="111" t="s">
        <v>1696</v>
      </c>
      <c r="I107" s="111" t="str">
        <f>_xlfn.XLOOKUP($A107,tbl_Analysis[Record_ID],tbl_Analysis[Record_Status],"")</f>
        <v>Active</v>
      </c>
      <c r="J107" s="111" t="str">
        <f>_xlfn.XLOOKUP($A107,tbl_Analysis[Record_ID],tbl_Analysis[Currently_Available],"")</f>
        <v>Yes</v>
      </c>
      <c r="K107" s="111" t="str">
        <f>_xlfn.XLOOKUP($A107,tbl_Analysis[Record_ID],tbl_Analysis[Verified],"")</f>
        <v>Yes</v>
      </c>
      <c r="L107" s="115" t="str">
        <f>_xlfn.XLOOKUP($A107,tbl_Analysis[Record_ID],tbl_Analysis[Geographic_Scope_Type],"")</f>
        <v>National</v>
      </c>
      <c r="M107" s="115" t="str">
        <f>_xlfn.XLOOKUP($A107,tbl_Analysis[Record_ID],tbl_Analysis[Geographic_Scope_Detail],"")</f>
        <v>Ireland – national / online</v>
      </c>
      <c r="N107" s="113" t="s">
        <v>2224</v>
      </c>
      <c r="O107" s="113" t="s">
        <v>2224</v>
      </c>
      <c r="P107" s="113" t="s">
        <v>2225</v>
      </c>
      <c r="Q107" s="113" t="s">
        <v>1022</v>
      </c>
      <c r="R107" s="111"/>
      <c r="S107" s="111"/>
      <c r="T107" s="110" t="s">
        <v>2226</v>
      </c>
      <c r="U107" s="110" t="s">
        <v>2227</v>
      </c>
      <c r="V107" s="110" t="s">
        <v>2373</v>
      </c>
      <c r="W107" s="110" t="s">
        <v>2375</v>
      </c>
      <c r="Y107" s="112"/>
      <c r="Z107" s="112"/>
      <c r="AA107" s="112"/>
      <c r="AB107" s="112"/>
    </row>
    <row r="108" spans="1:28" ht="48" x14ac:dyDescent="0.2">
      <c r="A108" s="111" t="s">
        <v>1767</v>
      </c>
      <c r="B108" s="114" t="s">
        <v>827</v>
      </c>
      <c r="C108" s="111" t="s">
        <v>1687</v>
      </c>
      <c r="D108" s="111" t="s">
        <v>1688</v>
      </c>
      <c r="E108" s="111" t="s">
        <v>810</v>
      </c>
      <c r="F108" s="111" t="s">
        <v>1629</v>
      </c>
      <c r="G108" s="111" t="s">
        <v>1610</v>
      </c>
      <c r="H108" s="111" t="s">
        <v>1696</v>
      </c>
      <c r="I108" s="115" t="str">
        <f>_xlfn.XLOOKUP($A108,tbl_Analysis[Record_ID],tbl_Analysis[Record_Status],"")</f>
        <v>Active</v>
      </c>
      <c r="J108" s="115" t="str">
        <f>_xlfn.XLOOKUP($A108,tbl_Analysis[Record_ID],tbl_Analysis[Currently_Available],"")</f>
        <v>Yes</v>
      </c>
      <c r="K108" s="115" t="str">
        <f>_xlfn.XLOOKUP($A108,tbl_Analysis[Record_ID],tbl_Analysis[Verified],"")</f>
        <v>Yes</v>
      </c>
      <c r="L108" s="111" t="str">
        <f>_xlfn.XLOOKUP($A108,tbl_Analysis[Record_ID],tbl_Analysis[Geographic_Scope_Type],"")</f>
        <v>National</v>
      </c>
      <c r="M108" s="111" t="str">
        <f>_xlfn.XLOOKUP($A108,tbl_Analysis[Record_ID],tbl_Analysis[Geographic_Scope_Detail],"")</f>
        <v>Ireland – national / online</v>
      </c>
      <c r="N108" s="113" t="s">
        <v>2224</v>
      </c>
      <c r="O108" s="113" t="s">
        <v>2224</v>
      </c>
      <c r="P108" s="113" t="s">
        <v>2225</v>
      </c>
      <c r="Q108" s="113" t="s">
        <v>1022</v>
      </c>
      <c r="R108" s="111"/>
      <c r="S108" s="111"/>
      <c r="T108" s="110" t="s">
        <v>2226</v>
      </c>
      <c r="U108" s="110" t="s">
        <v>2227</v>
      </c>
      <c r="V108" s="110" t="s">
        <v>2373</v>
      </c>
      <c r="W108" s="110" t="s">
        <v>2379</v>
      </c>
      <c r="Y108" s="112"/>
      <c r="Z108" s="112"/>
      <c r="AA108" s="112"/>
      <c r="AB108" s="112"/>
    </row>
    <row r="109" spans="1:28" ht="48" x14ac:dyDescent="0.2">
      <c r="A109" s="111" t="s">
        <v>1768</v>
      </c>
      <c r="B109" s="114" t="s">
        <v>831</v>
      </c>
      <c r="C109" s="111" t="s">
        <v>1687</v>
      </c>
      <c r="D109" s="111" t="s">
        <v>1688</v>
      </c>
      <c r="E109" s="111" t="s">
        <v>810</v>
      </c>
      <c r="F109" s="111" t="s">
        <v>1629</v>
      </c>
      <c r="G109" s="111" t="s">
        <v>1610</v>
      </c>
      <c r="H109" s="111" t="s">
        <v>1696</v>
      </c>
      <c r="I109" s="111" t="str">
        <f>_xlfn.XLOOKUP($A109,tbl_Analysis[Record_ID],tbl_Analysis[Record_Status],"")</f>
        <v>Active</v>
      </c>
      <c r="J109" s="111" t="str">
        <f>_xlfn.XLOOKUP($A109,tbl_Analysis[Record_ID],tbl_Analysis[Currently_Available],"")</f>
        <v>Yes</v>
      </c>
      <c r="K109" s="111" t="str">
        <f>_xlfn.XLOOKUP($A109,tbl_Analysis[Record_ID],tbl_Analysis[Verified],"")</f>
        <v>Yes</v>
      </c>
      <c r="L109" s="115" t="str">
        <f>_xlfn.XLOOKUP($A109,tbl_Analysis[Record_ID],tbl_Analysis[Geographic_Scope_Type],"")</f>
        <v>National</v>
      </c>
      <c r="M109" s="115" t="str">
        <f>_xlfn.XLOOKUP($A109,tbl_Analysis[Record_ID],tbl_Analysis[Geographic_Scope_Detail],"")</f>
        <v>Ireland – national / online</v>
      </c>
      <c r="N109" s="113" t="s">
        <v>2224</v>
      </c>
      <c r="O109" s="113" t="s">
        <v>2224</v>
      </c>
      <c r="P109" s="113" t="s">
        <v>2225</v>
      </c>
      <c r="Q109" s="113" t="s">
        <v>1022</v>
      </c>
      <c r="R109" s="111"/>
      <c r="S109" s="111"/>
      <c r="T109" s="110" t="s">
        <v>2226</v>
      </c>
      <c r="U109" s="110" t="s">
        <v>2227</v>
      </c>
      <c r="V109" s="110" t="s">
        <v>2373</v>
      </c>
      <c r="W109" s="110" t="s">
        <v>2380</v>
      </c>
      <c r="Y109" s="112"/>
      <c r="Z109" s="112"/>
      <c r="AA109" s="112"/>
      <c r="AB109" s="112"/>
    </row>
    <row r="110" spans="1:28" ht="32" x14ac:dyDescent="0.2">
      <c r="A110" s="111" t="s">
        <v>1769</v>
      </c>
      <c r="B110" s="114" t="s">
        <v>835</v>
      </c>
      <c r="C110" s="111" t="s">
        <v>1687</v>
      </c>
      <c r="D110" s="111" t="s">
        <v>1688</v>
      </c>
      <c r="E110" s="111" t="s">
        <v>836</v>
      </c>
      <c r="F110" s="111" t="s">
        <v>1652</v>
      </c>
      <c r="G110" s="111" t="s">
        <v>1610</v>
      </c>
      <c r="H110" s="111" t="s">
        <v>1611</v>
      </c>
      <c r="I110" s="111" t="str">
        <f>_xlfn.XLOOKUP($A110,tbl_Analysis[Record_ID],tbl_Analysis[Record_Status],"")</f>
        <v>Active</v>
      </c>
      <c r="J110" s="111" t="str">
        <f>_xlfn.XLOOKUP($A110,tbl_Analysis[Record_ID],tbl_Analysis[Currently_Available],"")</f>
        <v>Yes</v>
      </c>
      <c r="K110" s="111" t="str">
        <f>_xlfn.XLOOKUP($A110,tbl_Analysis[Record_ID],tbl_Analysis[Verified],"")</f>
        <v>Yes</v>
      </c>
      <c r="L110" s="111" t="str">
        <f>_xlfn.XLOOKUP($A110,tbl_Analysis[Record_ID],tbl_Analysis[Geographic_Scope_Type],"")</f>
        <v>National</v>
      </c>
      <c r="M110" s="111" t="str">
        <f>_xlfn.XLOOKUP($A110,tbl_Analysis[Record_ID],tbl_Analysis[Geographic_Scope_Detail],"")</f>
        <v>Ireland – national / online</v>
      </c>
      <c r="N110" s="113" t="s">
        <v>2224</v>
      </c>
      <c r="O110" s="113" t="s">
        <v>2224</v>
      </c>
      <c r="P110" s="113" t="s">
        <v>2225</v>
      </c>
      <c r="Q110" s="113" t="s">
        <v>1022</v>
      </c>
      <c r="R110" s="111"/>
      <c r="S110" s="111"/>
      <c r="T110" s="110" t="s">
        <v>2226</v>
      </c>
      <c r="U110" s="110" t="s">
        <v>2227</v>
      </c>
      <c r="V110" s="110" t="s">
        <v>2381</v>
      </c>
      <c r="W110" s="110" t="s">
        <v>2382</v>
      </c>
      <c r="Y110" s="112"/>
      <c r="Z110" s="112"/>
      <c r="AA110" s="112"/>
      <c r="AB110" s="112"/>
    </row>
    <row r="111" spans="1:28" ht="64" x14ac:dyDescent="0.2">
      <c r="A111" s="111" t="s">
        <v>1770</v>
      </c>
      <c r="B111" s="114" t="s">
        <v>843</v>
      </c>
      <c r="C111" s="111" t="s">
        <v>1687</v>
      </c>
      <c r="D111" s="111" t="s">
        <v>1688</v>
      </c>
      <c r="E111" s="111" t="s">
        <v>844</v>
      </c>
      <c r="F111" s="111" t="s">
        <v>1652</v>
      </c>
      <c r="G111" s="111" t="s">
        <v>1610</v>
      </c>
      <c r="H111" s="111" t="s">
        <v>1611</v>
      </c>
      <c r="I111" s="115" t="str">
        <f>_xlfn.XLOOKUP($A111,tbl_Analysis[Record_ID],tbl_Analysis[Record_Status],"")</f>
        <v>Active</v>
      </c>
      <c r="J111" s="115" t="str">
        <f>_xlfn.XLOOKUP($A111,tbl_Analysis[Record_ID],tbl_Analysis[Currently_Available],"")</f>
        <v>Yes</v>
      </c>
      <c r="K111" s="115" t="str">
        <f>_xlfn.XLOOKUP($A111,tbl_Analysis[Record_ID],tbl_Analysis[Verified],"")</f>
        <v>No</v>
      </c>
      <c r="L111" s="115" t="str">
        <f>_xlfn.XLOOKUP($A111,tbl_Analysis[Record_ID],tbl_Analysis[Geographic_Scope_Type],"")</f>
        <v>National</v>
      </c>
      <c r="M111" s="115" t="str">
        <f>_xlfn.XLOOKUP($A111,tbl_Analysis[Record_ID],tbl_Analysis[Geographic_Scope_Detail],"")</f>
        <v>Ireland – national / online</v>
      </c>
      <c r="N111" s="113" t="s">
        <v>2383</v>
      </c>
      <c r="O111" s="113" t="s">
        <v>71</v>
      </c>
      <c r="P111" s="113" t="s">
        <v>71</v>
      </c>
      <c r="Q111" s="113" t="s">
        <v>1022</v>
      </c>
      <c r="R111" s="113">
        <v>53.375790000000002</v>
      </c>
      <c r="S111" s="113">
        <v>-6.2703800000000003</v>
      </c>
      <c r="T111" s="110" t="s">
        <v>1614</v>
      </c>
      <c r="U111" s="110" t="s">
        <v>2160</v>
      </c>
      <c r="V111" s="110" t="s">
        <v>2384</v>
      </c>
      <c r="W111" s="110" t="s">
        <v>2385</v>
      </c>
      <c r="Y111" s="112"/>
      <c r="Z111" s="112"/>
      <c r="AA111" s="112"/>
      <c r="AB111" s="112"/>
    </row>
    <row r="112" spans="1:28" ht="80" x14ac:dyDescent="0.2">
      <c r="A112" s="111" t="s">
        <v>1771</v>
      </c>
      <c r="B112" s="114" t="s">
        <v>852</v>
      </c>
      <c r="C112" s="111" t="s">
        <v>1687</v>
      </c>
      <c r="D112" s="111" t="s">
        <v>1688</v>
      </c>
      <c r="E112" s="111" t="s">
        <v>853</v>
      </c>
      <c r="F112" s="111" t="s">
        <v>1652</v>
      </c>
      <c r="G112" s="111" t="s">
        <v>1610</v>
      </c>
      <c r="H112" s="111" t="s">
        <v>1696</v>
      </c>
      <c r="I112" s="111" t="str">
        <f>_xlfn.XLOOKUP($A112,tbl_Analysis[Record_ID],tbl_Analysis[Record_Status],"")</f>
        <v>Active</v>
      </c>
      <c r="J112" s="111" t="str">
        <f>_xlfn.XLOOKUP($A112,tbl_Analysis[Record_ID],tbl_Analysis[Currently_Available],"")</f>
        <v>Yes</v>
      </c>
      <c r="K112" s="111" t="str">
        <f>_xlfn.XLOOKUP($A112,tbl_Analysis[Record_ID],tbl_Analysis[Verified],"")</f>
        <v>Yes</v>
      </c>
      <c r="L112" s="111" t="str">
        <f>_xlfn.XLOOKUP($A112,tbl_Analysis[Record_ID],tbl_Analysis[Geographic_Scope_Type],"")</f>
        <v>National</v>
      </c>
      <c r="M112" s="111" t="str">
        <f>_xlfn.XLOOKUP($A112,tbl_Analysis[Record_ID],tbl_Analysis[Geographic_Scope_Detail],"")</f>
        <v>Ireland – national / online</v>
      </c>
      <c r="N112" s="113" t="s">
        <v>2383</v>
      </c>
      <c r="O112" s="113" t="s">
        <v>71</v>
      </c>
      <c r="P112" s="113" t="s">
        <v>71</v>
      </c>
      <c r="Q112" s="113" t="s">
        <v>1022</v>
      </c>
      <c r="R112" s="113">
        <v>53.375790000000002</v>
      </c>
      <c r="S112" s="113">
        <v>-6.2703800000000003</v>
      </c>
      <c r="T112" s="110" t="s">
        <v>1614</v>
      </c>
      <c r="U112" s="110" t="s">
        <v>2160</v>
      </c>
      <c r="V112" s="110" t="s">
        <v>2384</v>
      </c>
      <c r="W112" s="110" t="s">
        <v>2386</v>
      </c>
      <c r="Y112" s="112"/>
      <c r="Z112" s="112"/>
      <c r="AA112" s="112"/>
      <c r="AB112" s="112"/>
    </row>
    <row r="113" spans="1:29" ht="32" x14ac:dyDescent="0.2">
      <c r="A113" s="111" t="s">
        <v>1772</v>
      </c>
      <c r="B113" s="114" t="s">
        <v>858</v>
      </c>
      <c r="C113" s="111" t="s">
        <v>1687</v>
      </c>
      <c r="D113" s="111" t="s">
        <v>1688</v>
      </c>
      <c r="E113" s="111" t="s">
        <v>859</v>
      </c>
      <c r="F113" s="111" t="s">
        <v>1652</v>
      </c>
      <c r="G113" s="111" t="s">
        <v>1610</v>
      </c>
      <c r="H113" s="111" t="s">
        <v>1696</v>
      </c>
      <c r="I113" s="111" t="str">
        <f>_xlfn.XLOOKUP($A113,tbl_Analysis[Record_ID],tbl_Analysis[Record_Status],"")</f>
        <v>Active</v>
      </c>
      <c r="J113" s="111" t="str">
        <f>_xlfn.XLOOKUP($A113,tbl_Analysis[Record_ID],tbl_Analysis[Currently_Available],"")</f>
        <v>Yes</v>
      </c>
      <c r="K113" s="111" t="str">
        <f>_xlfn.XLOOKUP($A113,tbl_Analysis[Record_ID],tbl_Analysis[Verified],"")</f>
        <v>Yes</v>
      </c>
      <c r="L113" s="115" t="str">
        <f>_xlfn.XLOOKUP($A113,tbl_Analysis[Record_ID],tbl_Analysis[Geographic_Scope_Type],"")</f>
        <v>National</v>
      </c>
      <c r="M113" s="115" t="str">
        <f>_xlfn.XLOOKUP($A113,tbl_Analysis[Record_ID],tbl_Analysis[Geographic_Scope_Detail],"")</f>
        <v>Ireland – national / online</v>
      </c>
      <c r="N113" s="113" t="s">
        <v>2383</v>
      </c>
      <c r="O113" s="113" t="s">
        <v>71</v>
      </c>
      <c r="P113" s="113" t="s">
        <v>71</v>
      </c>
      <c r="Q113" s="113" t="s">
        <v>1022</v>
      </c>
      <c r="R113" s="113">
        <v>53.375790000000002</v>
      </c>
      <c r="S113" s="113">
        <v>-6.2703800000000003</v>
      </c>
      <c r="T113" s="110" t="s">
        <v>1614</v>
      </c>
      <c r="U113" s="110" t="s">
        <v>2160</v>
      </c>
      <c r="V113" s="110" t="s">
        <v>2384</v>
      </c>
      <c r="W113" s="110" t="s">
        <v>2386</v>
      </c>
      <c r="Y113" s="112"/>
      <c r="Z113" s="112"/>
      <c r="AA113" s="112"/>
      <c r="AB113" s="112"/>
    </row>
    <row r="114" spans="1:29" ht="32" x14ac:dyDescent="0.2">
      <c r="A114" s="111" t="s">
        <v>1773</v>
      </c>
      <c r="B114" s="114" t="s">
        <v>863</v>
      </c>
      <c r="C114" s="111" t="s">
        <v>1687</v>
      </c>
      <c r="D114" s="111" t="s">
        <v>1688</v>
      </c>
      <c r="E114" s="111" t="s">
        <v>859</v>
      </c>
      <c r="F114" s="111" t="s">
        <v>1652</v>
      </c>
      <c r="G114" s="111" t="s">
        <v>1610</v>
      </c>
      <c r="H114" s="111" t="s">
        <v>1696</v>
      </c>
      <c r="I114" s="115" t="str">
        <f>_xlfn.XLOOKUP($A114,tbl_Analysis[Record_ID],tbl_Analysis[Record_Status],"")</f>
        <v>Active</v>
      </c>
      <c r="J114" s="115" t="str">
        <f>_xlfn.XLOOKUP($A114,tbl_Analysis[Record_ID],tbl_Analysis[Currently_Available],"")</f>
        <v>Yes</v>
      </c>
      <c r="K114" s="115" t="str">
        <f>_xlfn.XLOOKUP($A114,tbl_Analysis[Record_ID],tbl_Analysis[Verified],"")</f>
        <v>Yes</v>
      </c>
      <c r="L114" s="111" t="str">
        <f>_xlfn.XLOOKUP($A114,tbl_Analysis[Record_ID],tbl_Analysis[Geographic_Scope_Type],"")</f>
        <v>National</v>
      </c>
      <c r="M114" s="111" t="str">
        <f>_xlfn.XLOOKUP($A114,tbl_Analysis[Record_ID],tbl_Analysis[Geographic_Scope_Detail],"")</f>
        <v>Ireland – national / online</v>
      </c>
      <c r="N114" s="113" t="s">
        <v>2383</v>
      </c>
      <c r="O114" s="113" t="s">
        <v>71</v>
      </c>
      <c r="P114" s="113" t="s">
        <v>71</v>
      </c>
      <c r="Q114" s="113" t="s">
        <v>1022</v>
      </c>
      <c r="R114" s="113">
        <v>53.375790000000002</v>
      </c>
      <c r="S114" s="113">
        <v>-6.2703800000000003</v>
      </c>
      <c r="T114" s="110" t="s">
        <v>1614</v>
      </c>
      <c r="U114" s="110" t="s">
        <v>2160</v>
      </c>
      <c r="V114" s="110" t="s">
        <v>2384</v>
      </c>
      <c r="W114" s="110" t="s">
        <v>2386</v>
      </c>
      <c r="Y114" s="112"/>
      <c r="Z114" s="112"/>
      <c r="AA114" s="112"/>
      <c r="AB114" s="112"/>
    </row>
    <row r="115" spans="1:29" ht="48" x14ac:dyDescent="0.2">
      <c r="A115" s="111" t="s">
        <v>1774</v>
      </c>
      <c r="B115" s="114" t="s">
        <v>867</v>
      </c>
      <c r="C115" s="111" t="s">
        <v>1687</v>
      </c>
      <c r="D115" s="111" t="s">
        <v>1688</v>
      </c>
      <c r="E115" s="111" t="s">
        <v>868</v>
      </c>
      <c r="F115" s="111" t="s">
        <v>1629</v>
      </c>
      <c r="G115" s="111" t="s">
        <v>1610</v>
      </c>
      <c r="H115" s="111" t="s">
        <v>1611</v>
      </c>
      <c r="I115" s="111" t="str">
        <f>_xlfn.XLOOKUP($A115,tbl_Analysis[Record_ID],tbl_Analysis[Record_Status],"")</f>
        <v>Active</v>
      </c>
      <c r="J115" s="111" t="str">
        <f>_xlfn.XLOOKUP($A115,tbl_Analysis[Record_ID],tbl_Analysis[Currently_Available],"")</f>
        <v>Yes</v>
      </c>
      <c r="K115" s="111" t="str">
        <f>_xlfn.XLOOKUP($A115,tbl_Analysis[Record_ID],tbl_Analysis[Verified],"")</f>
        <v>Yes</v>
      </c>
      <c r="L115" s="115" t="str">
        <f>_xlfn.XLOOKUP($A115,tbl_Analysis[Record_ID],tbl_Analysis[Geographic_Scope_Type],"")</f>
        <v>National</v>
      </c>
      <c r="M115" s="115" t="str">
        <f>_xlfn.XLOOKUP($A115,tbl_Analysis[Record_ID],tbl_Analysis[Geographic_Scope_Detail],"")</f>
        <v>Ireland – national / online</v>
      </c>
      <c r="N115" s="113" t="s">
        <v>2297</v>
      </c>
      <c r="O115" s="113" t="s">
        <v>71</v>
      </c>
      <c r="P115" s="113" t="s">
        <v>71</v>
      </c>
      <c r="Q115" s="113" t="s">
        <v>1022</v>
      </c>
      <c r="R115" s="113">
        <v>53.333599999999997</v>
      </c>
      <c r="S115" s="113">
        <v>-6.2606000000000002</v>
      </c>
      <c r="T115" s="110" t="s">
        <v>1614</v>
      </c>
      <c r="U115" s="110" t="s">
        <v>2160</v>
      </c>
      <c r="V115" s="110" t="s">
        <v>2387</v>
      </c>
      <c r="W115" s="110" t="s">
        <v>2388</v>
      </c>
      <c r="Y115" s="112"/>
      <c r="Z115" s="112"/>
      <c r="AA115" s="112"/>
      <c r="AB115" s="112"/>
    </row>
    <row r="116" spans="1:29" ht="64" x14ac:dyDescent="0.2">
      <c r="A116" s="111" t="s">
        <v>1775</v>
      </c>
      <c r="B116" s="114" t="s">
        <v>874</v>
      </c>
      <c r="C116" s="111" t="s">
        <v>1687</v>
      </c>
      <c r="D116" s="111" t="s">
        <v>1688</v>
      </c>
      <c r="E116" s="111" t="s">
        <v>875</v>
      </c>
      <c r="F116" s="111" t="s">
        <v>1629</v>
      </c>
      <c r="G116" s="111" t="s">
        <v>1692</v>
      </c>
      <c r="H116" s="111" t="s">
        <v>1611</v>
      </c>
      <c r="I116" s="111" t="str">
        <f>_xlfn.XLOOKUP($A116,tbl_Analysis[Record_ID],tbl_Analysis[Record_Status],"")</f>
        <v>Seasonal</v>
      </c>
      <c r="J116" s="111" t="str">
        <f>_xlfn.XLOOKUP($A116,tbl_Analysis[Record_ID],tbl_Analysis[Currently_Available],"")</f>
        <v>Yes</v>
      </c>
      <c r="K116" s="111" t="str">
        <f>_xlfn.XLOOKUP($A116,tbl_Analysis[Record_ID],tbl_Analysis[Verified],"")</f>
        <v>Yes</v>
      </c>
      <c r="L116" s="111" t="str">
        <f>_xlfn.XLOOKUP($A116,tbl_Analysis[Record_ID],tbl_Analysis[Geographic_Scope_Type],"")</f>
        <v>National</v>
      </c>
      <c r="M116" s="111" t="str">
        <f>_xlfn.XLOOKUP($A116,tbl_Analysis[Record_ID],tbl_Analysis[Geographic_Scope_Detail],"")</f>
        <v>Ireland – national / primarily online</v>
      </c>
      <c r="N116" s="113" t="s">
        <v>2224</v>
      </c>
      <c r="O116" s="113" t="s">
        <v>2224</v>
      </c>
      <c r="P116" s="113" t="s">
        <v>2225</v>
      </c>
      <c r="Q116" s="113" t="s">
        <v>1022</v>
      </c>
      <c r="R116" s="111"/>
      <c r="S116" s="111"/>
      <c r="T116" s="110" t="s">
        <v>2226</v>
      </c>
      <c r="U116" s="110" t="s">
        <v>2227</v>
      </c>
      <c r="V116" s="110" t="s">
        <v>2389</v>
      </c>
      <c r="W116" s="110" t="s">
        <v>2390</v>
      </c>
      <c r="Y116" s="112"/>
      <c r="Z116" s="112"/>
      <c r="AA116" s="112"/>
      <c r="AB116" s="112"/>
    </row>
    <row r="117" spans="1:29" ht="32" x14ac:dyDescent="0.2">
      <c r="A117" s="111" t="s">
        <v>1777</v>
      </c>
      <c r="B117" s="114" t="s">
        <v>897</v>
      </c>
      <c r="C117" s="111" t="s">
        <v>1778</v>
      </c>
      <c r="D117" s="111" t="s">
        <v>1779</v>
      </c>
      <c r="E117" s="111" t="s">
        <v>898</v>
      </c>
      <c r="F117" s="111" t="s">
        <v>1621</v>
      </c>
      <c r="G117" s="111" t="s">
        <v>1692</v>
      </c>
      <c r="H117" s="111" t="s">
        <v>1611</v>
      </c>
      <c r="I117" s="115" t="str">
        <f>_xlfn.XLOOKUP($A117,tbl_Analysis[Record_ID],tbl_Analysis[Record_Status],"")</f>
        <v>Active</v>
      </c>
      <c r="J117" s="115" t="str">
        <f>_xlfn.XLOOKUP($A117,tbl_Analysis[Record_ID],tbl_Analysis[Currently_Available],"")</f>
        <v>Yes</v>
      </c>
      <c r="K117" s="115" t="str">
        <f>_xlfn.XLOOKUP($A117,tbl_Analysis[Record_ID],tbl_Analysis[Verified],"")</f>
        <v>Yes</v>
      </c>
      <c r="L117" s="115" t="str">
        <f>_xlfn.XLOOKUP($A117,tbl_Analysis[Record_ID],tbl_Analysis[Geographic_Scope_Type],"")</f>
        <v>European</v>
      </c>
      <c r="M117" s="115" t="str">
        <f>_xlfn.XLOOKUP($A117,tbl_Analysis[Record_ID],tbl_Analysis[Geographic_Scope_Detail],"")</f>
        <v>Ireland/EU</v>
      </c>
      <c r="N117" s="113" t="s">
        <v>2391</v>
      </c>
      <c r="O117" s="113" t="s">
        <v>2392</v>
      </c>
      <c r="P117" s="113" t="s">
        <v>2290</v>
      </c>
      <c r="Q117" s="113" t="s">
        <v>1022</v>
      </c>
      <c r="R117" s="113">
        <v>52.683999999999997</v>
      </c>
      <c r="S117" s="113">
        <v>-7.6459999999999999</v>
      </c>
      <c r="T117" s="110" t="s">
        <v>1614</v>
      </c>
      <c r="U117" s="110" t="s">
        <v>2393</v>
      </c>
      <c r="V117" s="110" t="s">
        <v>2394</v>
      </c>
      <c r="W117" s="110" t="s">
        <v>2395</v>
      </c>
      <c r="Y117" s="112"/>
      <c r="Z117" s="112"/>
      <c r="AA117" s="112"/>
      <c r="AB117" s="112"/>
    </row>
    <row r="118" spans="1:29" ht="32" x14ac:dyDescent="0.2">
      <c r="A118" s="111" t="s">
        <v>1781</v>
      </c>
      <c r="B118" s="114" t="s">
        <v>910</v>
      </c>
      <c r="C118" s="111" t="s">
        <v>1778</v>
      </c>
      <c r="D118" s="111" t="s">
        <v>1779</v>
      </c>
      <c r="E118" s="111" t="s">
        <v>898</v>
      </c>
      <c r="F118" s="111" t="s">
        <v>1621</v>
      </c>
      <c r="G118" s="111" t="s">
        <v>1692</v>
      </c>
      <c r="H118" s="111" t="s">
        <v>1611</v>
      </c>
      <c r="I118" s="111" t="str">
        <f>_xlfn.XLOOKUP($A118,tbl_Analysis[Record_ID],tbl_Analysis[Record_Status],"")</f>
        <v>Active</v>
      </c>
      <c r="J118" s="111" t="str">
        <f>_xlfn.XLOOKUP($A118,tbl_Analysis[Record_ID],tbl_Analysis[Currently_Available],"")</f>
        <v>Yes</v>
      </c>
      <c r="K118" s="111" t="str">
        <f>_xlfn.XLOOKUP($A118,tbl_Analysis[Record_ID],tbl_Analysis[Verified],"")</f>
        <v>No</v>
      </c>
      <c r="L118" s="111" t="str">
        <f>_xlfn.XLOOKUP($A118,tbl_Analysis[Record_ID],tbl_Analysis[Geographic_Scope_Type],"")</f>
        <v>All-island</v>
      </c>
      <c r="M118" s="111" t="str">
        <f>_xlfn.XLOOKUP($A118,tbl_Analysis[Record_ID],tbl_Analysis[Geographic_Scope_Detail],"")</f>
        <v>All-island Ireland</v>
      </c>
      <c r="N118" s="113" t="s">
        <v>2391</v>
      </c>
      <c r="O118" s="113" t="s">
        <v>2392</v>
      </c>
      <c r="P118" s="113" t="s">
        <v>2290</v>
      </c>
      <c r="Q118" s="113" t="s">
        <v>1022</v>
      </c>
      <c r="R118" s="113">
        <v>52.683999999999997</v>
      </c>
      <c r="S118" s="113">
        <v>-7.6459999999999999</v>
      </c>
      <c r="T118" s="110" t="s">
        <v>1614</v>
      </c>
      <c r="U118" s="110" t="s">
        <v>2393</v>
      </c>
      <c r="V118" s="110" t="s">
        <v>2394</v>
      </c>
      <c r="W118" s="110" t="s">
        <v>2396</v>
      </c>
      <c r="Y118" s="112"/>
      <c r="Z118" s="112"/>
      <c r="AA118" s="112"/>
      <c r="AB118" s="112"/>
    </row>
    <row r="119" spans="1:29" ht="64" x14ac:dyDescent="0.2">
      <c r="A119" s="111" t="s">
        <v>1785</v>
      </c>
      <c r="B119" s="114" t="s">
        <v>918</v>
      </c>
      <c r="C119" s="111" t="s">
        <v>1778</v>
      </c>
      <c r="D119" s="111" t="s">
        <v>1779</v>
      </c>
      <c r="E119" s="111" t="s">
        <v>919</v>
      </c>
      <c r="F119" s="111" t="s">
        <v>1621</v>
      </c>
      <c r="G119" s="111" t="s">
        <v>1692</v>
      </c>
      <c r="H119" s="111" t="s">
        <v>1611</v>
      </c>
      <c r="I119" s="111" t="str">
        <f>_xlfn.XLOOKUP($A119,tbl_Analysis[Record_ID],tbl_Analysis[Record_Status],"")</f>
        <v>Completed</v>
      </c>
      <c r="J119" s="111" t="str">
        <f>_xlfn.XLOOKUP($A119,tbl_Analysis[Record_ID],tbl_Analysis[Currently_Available],"")</f>
        <v>No</v>
      </c>
      <c r="K119" s="111" t="str">
        <f>_xlfn.XLOOKUP($A119,tbl_Analysis[Record_ID],tbl_Analysis[Verified],"")</f>
        <v>Yes</v>
      </c>
      <c r="L119" s="115" t="str">
        <f>_xlfn.XLOOKUP($A119,tbl_Analysis[Record_ID],tbl_Analysis[Geographic_Scope_Type],"")</f>
        <v>European</v>
      </c>
      <c r="M119" s="115" t="str">
        <f>_xlfn.XLOOKUP($A119,tbl_Analysis[Record_ID],tbl_Analysis[Geographic_Scope_Detail],"")</f>
        <v>Ireland/EU</v>
      </c>
      <c r="N119" s="113" t="s">
        <v>2391</v>
      </c>
      <c r="O119" s="113" t="s">
        <v>2392</v>
      </c>
      <c r="P119" s="113" t="s">
        <v>2290</v>
      </c>
      <c r="Q119" s="113" t="s">
        <v>1022</v>
      </c>
      <c r="R119" s="113">
        <v>52.683999999999997</v>
      </c>
      <c r="S119" s="113">
        <v>-7.6459999999999999</v>
      </c>
      <c r="T119" s="110" t="s">
        <v>1614</v>
      </c>
      <c r="U119" s="110" t="s">
        <v>2393</v>
      </c>
      <c r="V119" s="110" t="s">
        <v>2394</v>
      </c>
      <c r="W119" s="110" t="s">
        <v>2397</v>
      </c>
      <c r="Y119" s="112"/>
      <c r="Z119" s="112"/>
      <c r="AA119" s="112"/>
      <c r="AB119" s="112"/>
    </row>
    <row r="120" spans="1:29" ht="32" x14ac:dyDescent="0.2">
      <c r="A120" s="111" t="s">
        <v>1787</v>
      </c>
      <c r="B120" s="114" t="s">
        <v>929</v>
      </c>
      <c r="C120" s="111" t="s">
        <v>1778</v>
      </c>
      <c r="D120" s="111" t="s">
        <v>1779</v>
      </c>
      <c r="E120" s="111" t="s">
        <v>898</v>
      </c>
      <c r="F120" s="111" t="s">
        <v>1621</v>
      </c>
      <c r="G120" s="111" t="s">
        <v>1692</v>
      </c>
      <c r="H120" s="111" t="s">
        <v>1611</v>
      </c>
      <c r="I120" s="115" t="str">
        <f>_xlfn.XLOOKUP($A120,tbl_Analysis[Record_ID],tbl_Analysis[Record_Status],"")</f>
        <v>Completed</v>
      </c>
      <c r="J120" s="115" t="str">
        <f>_xlfn.XLOOKUP($A120,tbl_Analysis[Record_ID],tbl_Analysis[Currently_Available],"")</f>
        <v>No</v>
      </c>
      <c r="K120" s="115" t="str">
        <f>_xlfn.XLOOKUP($A120,tbl_Analysis[Record_ID],tbl_Analysis[Verified],"")</f>
        <v>Yes</v>
      </c>
      <c r="L120" s="111" t="str">
        <f>_xlfn.XLOOKUP($A120,tbl_Analysis[Record_ID],tbl_Analysis[Geographic_Scope_Type],"")</f>
        <v>European</v>
      </c>
      <c r="M120" s="111" t="str">
        <f>_xlfn.XLOOKUP($A120,tbl_Analysis[Record_ID],tbl_Analysis[Geographic_Scope_Detail],"")</f>
        <v>Ireland/EU</v>
      </c>
      <c r="N120" s="113" t="s">
        <v>2391</v>
      </c>
      <c r="O120" s="113" t="s">
        <v>2392</v>
      </c>
      <c r="P120" s="113" t="s">
        <v>2290</v>
      </c>
      <c r="Q120" s="113" t="s">
        <v>1022</v>
      </c>
      <c r="R120" s="113">
        <v>52.683999999999997</v>
      </c>
      <c r="S120" s="113">
        <v>-7.6459999999999999</v>
      </c>
      <c r="T120" s="110" t="s">
        <v>1614</v>
      </c>
      <c r="U120" s="110" t="s">
        <v>2393</v>
      </c>
      <c r="V120" s="110" t="s">
        <v>2394</v>
      </c>
      <c r="W120" s="110" t="s">
        <v>2398</v>
      </c>
      <c r="Y120" s="112"/>
      <c r="Z120" s="112"/>
      <c r="AA120" s="112"/>
      <c r="AB120" s="112"/>
    </row>
    <row r="121" spans="1:29" ht="32" x14ac:dyDescent="0.2">
      <c r="A121" s="111" t="s">
        <v>1789</v>
      </c>
      <c r="B121" s="114" t="s">
        <v>938</v>
      </c>
      <c r="C121" s="111" t="s">
        <v>1778</v>
      </c>
      <c r="D121" s="111" t="s">
        <v>1779</v>
      </c>
      <c r="E121" s="111" t="s">
        <v>898</v>
      </c>
      <c r="F121" s="111" t="s">
        <v>1621</v>
      </c>
      <c r="G121" s="111" t="s">
        <v>1692</v>
      </c>
      <c r="H121" s="111" t="s">
        <v>1611</v>
      </c>
      <c r="I121" s="111" t="str">
        <f>_xlfn.XLOOKUP($A121,tbl_Analysis[Record_ID],tbl_Analysis[Record_Status],"")</f>
        <v>Completed</v>
      </c>
      <c r="J121" s="111" t="str">
        <f>_xlfn.XLOOKUP($A121,tbl_Analysis[Record_ID],tbl_Analysis[Currently_Available],"")</f>
        <v>No</v>
      </c>
      <c r="K121" s="111" t="str">
        <f>_xlfn.XLOOKUP($A121,tbl_Analysis[Record_ID],tbl_Analysis[Verified],"")</f>
        <v>Yes</v>
      </c>
      <c r="L121" s="115" t="str">
        <f>_xlfn.XLOOKUP($A121,tbl_Analysis[Record_ID],tbl_Analysis[Geographic_Scope_Type],"")</f>
        <v>European</v>
      </c>
      <c r="M121" s="115" t="str">
        <f>_xlfn.XLOOKUP($A121,tbl_Analysis[Record_ID],tbl_Analysis[Geographic_Scope_Detail],"")</f>
        <v>Ireland/EU</v>
      </c>
      <c r="N121" s="113" t="s">
        <v>2391</v>
      </c>
      <c r="O121" s="113" t="s">
        <v>2392</v>
      </c>
      <c r="P121" s="113" t="s">
        <v>2290</v>
      </c>
      <c r="Q121" s="113" t="s">
        <v>1022</v>
      </c>
      <c r="R121" s="113">
        <v>52.683999999999997</v>
      </c>
      <c r="S121" s="113">
        <v>-7.6459999999999999</v>
      </c>
      <c r="T121" s="110" t="s">
        <v>1614</v>
      </c>
      <c r="U121" s="110" t="s">
        <v>2393</v>
      </c>
      <c r="V121" s="110" t="s">
        <v>2394</v>
      </c>
      <c r="W121" s="110" t="s">
        <v>2399</v>
      </c>
      <c r="Y121" s="112"/>
      <c r="Z121" s="6"/>
      <c r="AA121" s="6"/>
      <c r="AB121" s="6"/>
      <c r="AC121" s="6"/>
    </row>
    <row r="122" spans="1:29" ht="48" x14ac:dyDescent="0.2">
      <c r="A122" s="111" t="s">
        <v>1791</v>
      </c>
      <c r="B122" s="114" t="s">
        <v>947</v>
      </c>
      <c r="C122" s="111" t="s">
        <v>1778</v>
      </c>
      <c r="D122" s="111" t="s">
        <v>1779</v>
      </c>
      <c r="E122" s="111" t="s">
        <v>948</v>
      </c>
      <c r="F122" s="111" t="s">
        <v>260</v>
      </c>
      <c r="G122" s="111" t="s">
        <v>1610</v>
      </c>
      <c r="H122" s="111" t="s">
        <v>1611</v>
      </c>
      <c r="I122" s="111" t="str">
        <f>_xlfn.XLOOKUP($A122,tbl_Analysis[Record_ID],tbl_Analysis[Record_Status],"")</f>
        <v>Completed</v>
      </c>
      <c r="J122" s="111" t="str">
        <f>_xlfn.XLOOKUP($A122,tbl_Analysis[Record_ID],tbl_Analysis[Currently_Available],"")</f>
        <v>No</v>
      </c>
      <c r="K122" s="111" t="str">
        <f>_xlfn.XLOOKUP($A122,tbl_Analysis[Record_ID],tbl_Analysis[Verified],"")</f>
        <v>Yes</v>
      </c>
      <c r="L122" s="111" t="str">
        <f>_xlfn.XLOOKUP($A122,tbl_Analysis[Record_ID],tbl_Analysis[Geographic_Scope_Type],"")</f>
        <v>European</v>
      </c>
      <c r="M122" s="111" t="str">
        <f>_xlfn.XLOOKUP($A122,tbl_Analysis[Record_ID],tbl_Analysis[Geographic_Scope_Detail],"")</f>
        <v>Europe / Ireland</v>
      </c>
      <c r="N122" s="113" t="s">
        <v>2400</v>
      </c>
      <c r="O122" s="113" t="s">
        <v>2392</v>
      </c>
      <c r="P122" s="113" t="s">
        <v>2290</v>
      </c>
      <c r="Q122" s="113" t="s">
        <v>1022</v>
      </c>
      <c r="R122" s="113">
        <v>52.683999999999997</v>
      </c>
      <c r="S122" s="113">
        <v>-7.6459999999999999</v>
      </c>
      <c r="T122" s="110" t="s">
        <v>1614</v>
      </c>
      <c r="U122" s="110" t="s">
        <v>2401</v>
      </c>
      <c r="V122" s="110" t="s">
        <v>2402</v>
      </c>
      <c r="W122" s="110" t="s">
        <v>2403</v>
      </c>
      <c r="Y122" s="112"/>
      <c r="Z122" s="112"/>
      <c r="AA122" s="112"/>
      <c r="AB122" s="112"/>
      <c r="AC122" s="112"/>
    </row>
    <row r="123" spans="1:29" ht="64" x14ac:dyDescent="0.2">
      <c r="A123" s="111" t="s">
        <v>1792</v>
      </c>
      <c r="B123" s="114" t="s">
        <v>958</v>
      </c>
      <c r="C123" s="111" t="s">
        <v>1778</v>
      </c>
      <c r="D123" s="111" t="s">
        <v>1779</v>
      </c>
      <c r="E123" s="111" t="s">
        <v>959</v>
      </c>
      <c r="F123" s="111" t="s">
        <v>260</v>
      </c>
      <c r="G123" s="111" t="s">
        <v>1692</v>
      </c>
      <c r="H123" s="111" t="s">
        <v>1611</v>
      </c>
      <c r="I123" s="115" t="str">
        <f>_xlfn.XLOOKUP($A123,tbl_Analysis[Record_ID],tbl_Analysis[Record_Status],"")</f>
        <v>Active</v>
      </c>
      <c r="J123" s="115" t="str">
        <f>_xlfn.XLOOKUP($A123,tbl_Analysis[Record_ID],tbl_Analysis[Currently_Available],"")</f>
        <v>Yes</v>
      </c>
      <c r="K123" s="115" t="str">
        <f>_xlfn.XLOOKUP($A123,tbl_Analysis[Record_ID],tbl_Analysis[Verified],"")</f>
        <v>Yes</v>
      </c>
      <c r="L123" s="115" t="str">
        <f>_xlfn.XLOOKUP($A123,tbl_Analysis[Record_ID],tbl_Analysis[Geographic_Scope_Type],"")</f>
        <v>European</v>
      </c>
      <c r="M123" s="115" t="str">
        <f>_xlfn.XLOOKUP($A123,tbl_Analysis[Record_ID],tbl_Analysis[Geographic_Scope_Detail],"")</f>
        <v>Ireland/EU</v>
      </c>
      <c r="N123" s="113" t="s">
        <v>2341</v>
      </c>
      <c r="O123" s="113" t="s">
        <v>71</v>
      </c>
      <c r="P123" s="113" t="s">
        <v>71</v>
      </c>
      <c r="Q123" s="113" t="s">
        <v>1022</v>
      </c>
      <c r="R123" s="113">
        <v>53.308199999999999</v>
      </c>
      <c r="S123" s="113">
        <v>-6.2237999999999998</v>
      </c>
      <c r="T123" s="110" t="s">
        <v>1614</v>
      </c>
      <c r="U123" s="110" t="s">
        <v>2160</v>
      </c>
      <c r="V123" s="110" t="s">
        <v>2404</v>
      </c>
      <c r="W123" s="110" t="s">
        <v>2405</v>
      </c>
      <c r="Z123" s="112"/>
      <c r="AA123" s="112"/>
      <c r="AB123" s="112"/>
      <c r="AC123" s="112"/>
    </row>
    <row r="124" spans="1:29" ht="32" x14ac:dyDescent="0.2">
      <c r="A124" s="111" t="s">
        <v>1793</v>
      </c>
      <c r="B124" s="114" t="s">
        <v>968</v>
      </c>
      <c r="C124" s="111" t="s">
        <v>1778</v>
      </c>
      <c r="D124" s="111" t="s">
        <v>1779</v>
      </c>
      <c r="E124" s="111" t="s">
        <v>128</v>
      </c>
      <c r="F124" s="111" t="s">
        <v>1639</v>
      </c>
      <c r="G124" s="111" t="s">
        <v>1692</v>
      </c>
      <c r="H124" s="111" t="s">
        <v>1611</v>
      </c>
      <c r="I124" s="111" t="str">
        <f>_xlfn.XLOOKUP($A124,tbl_Analysis[Record_ID],tbl_Analysis[Record_Status],"")</f>
        <v>Active</v>
      </c>
      <c r="J124" s="111" t="str">
        <f>_xlfn.XLOOKUP($A124,tbl_Analysis[Record_ID],tbl_Analysis[Currently_Available],"")</f>
        <v>Yes</v>
      </c>
      <c r="K124" s="111" t="str">
        <f>_xlfn.XLOOKUP($A124,tbl_Analysis[Record_ID],tbl_Analysis[Verified],"")</f>
        <v>No</v>
      </c>
      <c r="L124" s="111" t="str">
        <f>_xlfn.XLOOKUP($A124,tbl_Analysis[Record_ID],tbl_Analysis[Geographic_Scope_Type],"")</f>
        <v>International</v>
      </c>
      <c r="M124" s="111" t="str">
        <f>_xlfn.XLOOKUP($A124,tbl_Analysis[Record_ID],tbl_Analysis[Geographic_Scope_Detail],"")</f>
        <v>Transatlantic</v>
      </c>
      <c r="N124" s="113" t="s">
        <v>2341</v>
      </c>
      <c r="O124" s="113" t="s">
        <v>71</v>
      </c>
      <c r="P124" s="113" t="s">
        <v>71</v>
      </c>
      <c r="Q124" s="113" t="s">
        <v>1022</v>
      </c>
      <c r="R124" s="113">
        <v>53.308199999999999</v>
      </c>
      <c r="S124" s="113">
        <v>-6.2237999999999998</v>
      </c>
      <c r="T124" s="110" t="s">
        <v>1614</v>
      </c>
      <c r="U124" s="110" t="s">
        <v>2160</v>
      </c>
      <c r="V124" s="110" t="s">
        <v>2404</v>
      </c>
      <c r="W124" s="110" t="s">
        <v>2406</v>
      </c>
      <c r="Z124" s="112"/>
      <c r="AA124" s="112"/>
      <c r="AB124" s="112"/>
      <c r="AC124" s="112"/>
    </row>
    <row r="125" spans="1:29" ht="48" x14ac:dyDescent="0.2">
      <c r="A125" s="111" t="s">
        <v>1795</v>
      </c>
      <c r="B125" s="114" t="s">
        <v>976</v>
      </c>
      <c r="C125" s="111" t="s">
        <v>1778</v>
      </c>
      <c r="D125" s="111" t="s">
        <v>1779</v>
      </c>
      <c r="E125" s="111" t="s">
        <v>977</v>
      </c>
      <c r="F125" s="111" t="s">
        <v>260</v>
      </c>
      <c r="G125" s="111" t="s">
        <v>1692</v>
      </c>
      <c r="H125" s="111" t="s">
        <v>1611</v>
      </c>
      <c r="I125" s="111" t="str">
        <f>_xlfn.XLOOKUP($A125,tbl_Analysis[Record_ID],tbl_Analysis[Record_Status],"")</f>
        <v>Active</v>
      </c>
      <c r="J125" s="111" t="str">
        <f>_xlfn.XLOOKUP($A125,tbl_Analysis[Record_ID],tbl_Analysis[Currently_Available],"")</f>
        <v>Yes</v>
      </c>
      <c r="K125" s="111" t="str">
        <f>_xlfn.XLOOKUP($A125,tbl_Analysis[Record_ID],tbl_Analysis[Verified],"")</f>
        <v>Yes</v>
      </c>
      <c r="L125" s="115" t="str">
        <f>_xlfn.XLOOKUP($A125,tbl_Analysis[Record_ID],tbl_Analysis[Geographic_Scope_Type],"")</f>
        <v>Local</v>
      </c>
      <c r="M125" s="115" t="str">
        <f>_xlfn.XLOOKUP($A125,tbl_Analysis[Record_ID],tbl_Analysis[Geographic_Scope_Detail],"")</f>
        <v>Rural regions</v>
      </c>
      <c r="N125" s="113" t="s">
        <v>2407</v>
      </c>
      <c r="O125" s="113" t="s">
        <v>2188</v>
      </c>
      <c r="P125" s="113" t="s">
        <v>2189</v>
      </c>
      <c r="Q125" s="113" t="s">
        <v>1022</v>
      </c>
      <c r="R125" s="113">
        <v>52.2879</v>
      </c>
      <c r="S125" s="113">
        <v>-9.6702999999999992</v>
      </c>
      <c r="T125" s="110" t="s">
        <v>1614</v>
      </c>
      <c r="U125" s="110" t="s">
        <v>2160</v>
      </c>
      <c r="V125" s="110" t="s">
        <v>2408</v>
      </c>
      <c r="W125" s="110" t="s">
        <v>2409</v>
      </c>
      <c r="Z125" s="112"/>
      <c r="AA125" s="112"/>
      <c r="AB125" s="112"/>
      <c r="AC125" s="112"/>
    </row>
    <row r="126" spans="1:29" ht="32" x14ac:dyDescent="0.2">
      <c r="A126" s="111" t="s">
        <v>1797</v>
      </c>
      <c r="B126" s="114" t="s">
        <v>987</v>
      </c>
      <c r="C126" s="111" t="s">
        <v>1778</v>
      </c>
      <c r="D126" s="111" t="s">
        <v>1779</v>
      </c>
      <c r="E126" s="111" t="s">
        <v>128</v>
      </c>
      <c r="F126" s="111" t="s">
        <v>1639</v>
      </c>
      <c r="G126" s="111" t="s">
        <v>1692</v>
      </c>
      <c r="H126" s="111" t="s">
        <v>1611</v>
      </c>
      <c r="I126" s="115" t="str">
        <f>_xlfn.XLOOKUP($A126,tbl_Analysis[Record_ID],tbl_Analysis[Record_Status],"")</f>
        <v>Active</v>
      </c>
      <c r="J126" s="115" t="str">
        <f>_xlfn.XLOOKUP($A126,tbl_Analysis[Record_ID],tbl_Analysis[Currently_Available],"")</f>
        <v>Yes</v>
      </c>
      <c r="K126" s="115" t="str">
        <f>_xlfn.XLOOKUP($A126,tbl_Analysis[Record_ID],tbl_Analysis[Verified],"")</f>
        <v>Yes</v>
      </c>
      <c r="L126" s="111" t="str">
        <f>_xlfn.XLOOKUP($A126,tbl_Analysis[Record_ID],tbl_Analysis[Geographic_Scope_Type],"")</f>
        <v>European</v>
      </c>
      <c r="M126" s="111" t="str">
        <f>_xlfn.XLOOKUP($A126,tbl_Analysis[Record_ID],tbl_Analysis[Geographic_Scope_Detail],"")</f>
        <v>Ireland/EU</v>
      </c>
      <c r="N126" s="113" t="s">
        <v>2341</v>
      </c>
      <c r="O126" s="113" t="s">
        <v>71</v>
      </c>
      <c r="P126" s="113" t="s">
        <v>71</v>
      </c>
      <c r="Q126" s="113" t="s">
        <v>1022</v>
      </c>
      <c r="R126" s="113">
        <v>53.308199999999999</v>
      </c>
      <c r="S126" s="113">
        <v>-6.2237999999999998</v>
      </c>
      <c r="T126" s="110" t="s">
        <v>1614</v>
      </c>
      <c r="U126" s="110" t="s">
        <v>2160</v>
      </c>
      <c r="V126" s="110" t="s">
        <v>2404</v>
      </c>
      <c r="W126" s="110" t="s">
        <v>2410</v>
      </c>
      <c r="Z126" s="112"/>
      <c r="AA126" s="112"/>
      <c r="AB126" s="112"/>
      <c r="AC126" s="112"/>
    </row>
    <row r="127" spans="1:29" ht="32" x14ac:dyDescent="0.2">
      <c r="A127" s="111" t="s">
        <v>1799</v>
      </c>
      <c r="B127" s="114" t="s">
        <v>994</v>
      </c>
      <c r="C127" s="111" t="s">
        <v>1778</v>
      </c>
      <c r="D127" s="111" t="s">
        <v>1779</v>
      </c>
      <c r="E127" s="111" t="s">
        <v>128</v>
      </c>
      <c r="F127" s="111" t="s">
        <v>1639</v>
      </c>
      <c r="G127" s="111" t="s">
        <v>1692</v>
      </c>
      <c r="H127" s="111" t="s">
        <v>1611</v>
      </c>
      <c r="I127" s="111" t="str">
        <f>_xlfn.XLOOKUP($A127,tbl_Analysis[Record_ID],tbl_Analysis[Record_Status],"")</f>
        <v>Completed</v>
      </c>
      <c r="J127" s="111" t="str">
        <f>_xlfn.XLOOKUP($A127,tbl_Analysis[Record_ID],tbl_Analysis[Currently_Available],"")</f>
        <v>No</v>
      </c>
      <c r="K127" s="111" t="str">
        <f>_xlfn.XLOOKUP($A127,tbl_Analysis[Record_ID],tbl_Analysis[Verified],"")</f>
        <v>No</v>
      </c>
      <c r="L127" s="115" t="str">
        <f>_xlfn.XLOOKUP($A127,tbl_Analysis[Record_ID],tbl_Analysis[Geographic_Scope_Type],"")</f>
        <v>European</v>
      </c>
      <c r="M127" s="115" t="str">
        <f>_xlfn.XLOOKUP($A127,tbl_Analysis[Record_ID],tbl_Analysis[Geographic_Scope_Detail],"")</f>
        <v>Ireland/EU</v>
      </c>
      <c r="N127" s="113" t="s">
        <v>2341</v>
      </c>
      <c r="O127" s="113" t="s">
        <v>71</v>
      </c>
      <c r="P127" s="113" t="s">
        <v>71</v>
      </c>
      <c r="Q127" s="113" t="s">
        <v>1022</v>
      </c>
      <c r="R127" s="113">
        <v>53.308199999999999</v>
      </c>
      <c r="S127" s="113">
        <v>-6.2237999999999998</v>
      </c>
      <c r="T127" s="110" t="s">
        <v>1614</v>
      </c>
      <c r="U127" s="110" t="s">
        <v>2160</v>
      </c>
      <c r="V127" s="110" t="s">
        <v>2404</v>
      </c>
      <c r="W127" s="110" t="s">
        <v>2411</v>
      </c>
      <c r="Z127" s="112"/>
      <c r="AA127" s="112"/>
      <c r="AB127" s="112"/>
      <c r="AC127" s="112"/>
    </row>
    <row r="128" spans="1:29" ht="80" x14ac:dyDescent="0.2">
      <c r="A128" s="111" t="s">
        <v>1801</v>
      </c>
      <c r="B128" s="114" t="s">
        <v>998</v>
      </c>
      <c r="C128" s="111" t="s">
        <v>1778</v>
      </c>
      <c r="D128" s="111" t="s">
        <v>1779</v>
      </c>
      <c r="E128" s="111" t="s">
        <v>999</v>
      </c>
      <c r="F128" s="111" t="s">
        <v>260</v>
      </c>
      <c r="G128" s="111" t="s">
        <v>1692</v>
      </c>
      <c r="H128" s="111" t="s">
        <v>1611</v>
      </c>
      <c r="I128" s="111" t="str">
        <f>_xlfn.XLOOKUP($A128,tbl_Analysis[Record_ID],tbl_Analysis[Record_Status],"")</f>
        <v>Active</v>
      </c>
      <c r="J128" s="111" t="str">
        <f>_xlfn.XLOOKUP($A128,tbl_Analysis[Record_ID],tbl_Analysis[Currently_Available],"")</f>
        <v>Yes</v>
      </c>
      <c r="K128" s="111" t="str">
        <f>_xlfn.XLOOKUP($A128,tbl_Analysis[Record_ID],tbl_Analysis[Verified],"")</f>
        <v>Yes</v>
      </c>
      <c r="L128" s="111" t="str">
        <f>_xlfn.XLOOKUP($A128,tbl_Analysis[Record_ID],tbl_Analysis[Geographic_Scope_Type],"")</f>
        <v>Regional</v>
      </c>
      <c r="M128" s="111" t="str">
        <f>_xlfn.XLOOKUP($A128,tbl_Analysis[Record_ID],tbl_Analysis[Geographic_Scope_Detail],"")</f>
        <v>Ireland South-West</v>
      </c>
      <c r="N128" s="113" t="s">
        <v>2412</v>
      </c>
      <c r="O128" s="113" t="s">
        <v>2413</v>
      </c>
      <c r="P128" s="113" t="s">
        <v>2414</v>
      </c>
      <c r="Q128" s="113" t="s">
        <v>1022</v>
      </c>
      <c r="R128" s="111"/>
      <c r="S128" s="111"/>
      <c r="T128" s="110" t="s">
        <v>2226</v>
      </c>
      <c r="U128" s="110" t="s">
        <v>2415</v>
      </c>
      <c r="V128" s="110" t="s">
        <v>2416</v>
      </c>
      <c r="W128" s="110" t="s">
        <v>2417</v>
      </c>
      <c r="Z128" s="112"/>
      <c r="AA128" s="112"/>
      <c r="AB128" s="112"/>
      <c r="AC128" s="112"/>
    </row>
    <row r="129" spans="1:29" ht="32" x14ac:dyDescent="0.2">
      <c r="A129" s="111" t="s">
        <v>1804</v>
      </c>
      <c r="B129" s="114" t="s">
        <v>1009</v>
      </c>
      <c r="C129" s="111" t="s">
        <v>1778</v>
      </c>
      <c r="D129" s="111" t="s">
        <v>1779</v>
      </c>
      <c r="E129" s="111" t="s">
        <v>1010</v>
      </c>
      <c r="F129" s="111" t="s">
        <v>260</v>
      </c>
      <c r="G129" s="111" t="s">
        <v>1692</v>
      </c>
      <c r="H129" s="111" t="s">
        <v>1611</v>
      </c>
      <c r="I129" s="115" t="str">
        <f>_xlfn.XLOOKUP($A129,tbl_Analysis[Record_ID],tbl_Analysis[Record_Status],"")</f>
        <v>Active</v>
      </c>
      <c r="J129" s="115" t="str">
        <f>_xlfn.XLOOKUP($A129,tbl_Analysis[Record_ID],tbl_Analysis[Currently_Available],"")</f>
        <v>Yes</v>
      </c>
      <c r="K129" s="115" t="str">
        <f>_xlfn.XLOOKUP($A129,tbl_Analysis[Record_ID],tbl_Analysis[Verified],"")</f>
        <v>Yes</v>
      </c>
      <c r="L129" s="115" t="str">
        <f>_xlfn.XLOOKUP($A129,tbl_Analysis[Record_ID],tbl_Analysis[Geographic_Scope_Type],"")</f>
        <v>Local</v>
      </c>
      <c r="M129" s="115" t="str">
        <f>_xlfn.XLOOKUP($A129,tbl_Analysis[Record_ID],tbl_Analysis[Geographic_Scope_Detail],"")</f>
        <v>Loop Head Peninsula, West Clare</v>
      </c>
      <c r="N129" s="113" t="s">
        <v>2418</v>
      </c>
      <c r="O129" s="113" t="s">
        <v>2419</v>
      </c>
      <c r="P129" s="113" t="s">
        <v>2420</v>
      </c>
      <c r="Q129" s="113" t="s">
        <v>1022</v>
      </c>
      <c r="R129" s="113">
        <v>52.56</v>
      </c>
      <c r="S129" s="113">
        <v>-9.93</v>
      </c>
      <c r="T129" s="110" t="s">
        <v>1637</v>
      </c>
      <c r="U129" s="110" t="s">
        <v>2270</v>
      </c>
      <c r="V129" s="110" t="s">
        <v>2421</v>
      </c>
      <c r="W129" s="110" t="s">
        <v>2422</v>
      </c>
      <c r="Z129" s="112"/>
      <c r="AA129" s="112"/>
      <c r="AB129" s="112"/>
      <c r="AC129" s="112"/>
    </row>
    <row r="130" spans="1:29" ht="32" x14ac:dyDescent="0.2">
      <c r="A130" s="111" t="s">
        <v>1806</v>
      </c>
      <c r="B130" s="114" t="s">
        <v>1020</v>
      </c>
      <c r="C130" s="111" t="s">
        <v>1778</v>
      </c>
      <c r="D130" s="111" t="s">
        <v>1779</v>
      </c>
      <c r="E130" s="111" t="s">
        <v>389</v>
      </c>
      <c r="F130" s="111" t="s">
        <v>260</v>
      </c>
      <c r="G130" s="111" t="s">
        <v>1692</v>
      </c>
      <c r="H130" s="111" t="s">
        <v>1611</v>
      </c>
      <c r="I130" s="111" t="str">
        <f>_xlfn.XLOOKUP($A130,tbl_Analysis[Record_ID],tbl_Analysis[Record_Status],"")</f>
        <v>Active</v>
      </c>
      <c r="J130" s="111" t="str">
        <f>_xlfn.XLOOKUP($A130,tbl_Analysis[Record_ID],tbl_Analysis[Currently_Available],"")</f>
        <v>Yes</v>
      </c>
      <c r="K130" s="111" t="str">
        <f>_xlfn.XLOOKUP($A130,tbl_Analysis[Record_ID],tbl_Analysis[Verified],"")</f>
        <v>Yes</v>
      </c>
      <c r="L130" s="111" t="str">
        <f>_xlfn.XLOOKUP($A130,tbl_Analysis[Record_ID],tbl_Analysis[Geographic_Scope_Type],"")</f>
        <v>National</v>
      </c>
      <c r="M130" s="111" t="str">
        <f>_xlfn.XLOOKUP($A130,tbl_Analysis[Record_ID],tbl_Analysis[Geographic_Scope_Detail],"")</f>
        <v>Ireland</v>
      </c>
      <c r="N130" s="113" t="s">
        <v>2423</v>
      </c>
      <c r="O130" s="113" t="s">
        <v>2424</v>
      </c>
      <c r="P130" s="113" t="s">
        <v>2425</v>
      </c>
      <c r="Q130" s="113" t="s">
        <v>1022</v>
      </c>
      <c r="R130" s="113">
        <v>53.423900000000003</v>
      </c>
      <c r="S130" s="113">
        <v>-7.9050000000000002</v>
      </c>
      <c r="T130" s="110" t="s">
        <v>1614</v>
      </c>
      <c r="U130" s="110" t="s">
        <v>2160</v>
      </c>
      <c r="V130" s="110" t="s">
        <v>2426</v>
      </c>
      <c r="W130" s="110" t="s">
        <v>2427</v>
      </c>
      <c r="Z130" s="112"/>
      <c r="AA130" s="112"/>
      <c r="AB130" s="112"/>
      <c r="AC130" s="112"/>
    </row>
    <row r="131" spans="1:29" ht="32" x14ac:dyDescent="0.2">
      <c r="A131" s="111" t="s">
        <v>1808</v>
      </c>
      <c r="B131" s="114" t="s">
        <v>1030</v>
      </c>
      <c r="C131" s="111" t="s">
        <v>1778</v>
      </c>
      <c r="D131" s="111" t="s">
        <v>1779</v>
      </c>
      <c r="E131" s="111" t="s">
        <v>1031</v>
      </c>
      <c r="F131" s="111" t="s">
        <v>1639</v>
      </c>
      <c r="G131" s="111" t="s">
        <v>1692</v>
      </c>
      <c r="H131" s="111" t="s">
        <v>1611</v>
      </c>
      <c r="I131" s="111" t="str">
        <f>_xlfn.XLOOKUP($A131,tbl_Analysis[Record_ID],tbl_Analysis[Record_Status],"")</f>
        <v>Completed</v>
      </c>
      <c r="J131" s="111" t="str">
        <f>_xlfn.XLOOKUP($A131,tbl_Analysis[Record_ID],tbl_Analysis[Currently_Available],"")</f>
        <v>No</v>
      </c>
      <c r="K131" s="111" t="str">
        <f>_xlfn.XLOOKUP($A131,tbl_Analysis[Record_ID],tbl_Analysis[Verified],"")</f>
        <v>Yes</v>
      </c>
      <c r="L131" s="115" t="str">
        <f>_xlfn.XLOOKUP($A131,tbl_Analysis[Record_ID],tbl_Analysis[Geographic_Scope_Type],"")</f>
        <v>European</v>
      </c>
      <c r="M131" s="115" t="str">
        <f>_xlfn.XLOOKUP($A131,tbl_Analysis[Record_ID],tbl_Analysis[Geographic_Scope_Detail],"")</f>
        <v>Ireland/EU</v>
      </c>
      <c r="N131" s="113" t="s">
        <v>2428</v>
      </c>
      <c r="O131" s="113" t="s">
        <v>2188</v>
      </c>
      <c r="P131" s="113" t="s">
        <v>2189</v>
      </c>
      <c r="Q131" s="113" t="s">
        <v>1022</v>
      </c>
      <c r="R131" s="113">
        <v>52.2879</v>
      </c>
      <c r="S131" s="113">
        <v>-9.6702999999999992</v>
      </c>
      <c r="T131" s="110" t="s">
        <v>1614</v>
      </c>
      <c r="U131" s="110" t="s">
        <v>2160</v>
      </c>
      <c r="V131" s="110" t="s">
        <v>2429</v>
      </c>
      <c r="W131" s="110" t="s">
        <v>2430</v>
      </c>
      <c r="Z131" s="112"/>
      <c r="AA131" s="112"/>
      <c r="AB131" s="112"/>
      <c r="AC131" s="112"/>
    </row>
    <row r="132" spans="1:29" ht="32" x14ac:dyDescent="0.2">
      <c r="A132" s="111" t="s">
        <v>1810</v>
      </c>
      <c r="B132" s="114" t="s">
        <v>1037</v>
      </c>
      <c r="C132" s="111" t="s">
        <v>1778</v>
      </c>
      <c r="D132" s="111" t="s">
        <v>1779</v>
      </c>
      <c r="E132" s="111" t="s">
        <v>1031</v>
      </c>
      <c r="F132" s="111" t="s">
        <v>1639</v>
      </c>
      <c r="G132" s="111" t="s">
        <v>1692</v>
      </c>
      <c r="H132" s="111" t="s">
        <v>1611</v>
      </c>
      <c r="I132" s="115" t="str">
        <f>_xlfn.XLOOKUP($A132,tbl_Analysis[Record_ID],tbl_Analysis[Record_Status],"")</f>
        <v>Completed</v>
      </c>
      <c r="J132" s="115" t="str">
        <f>_xlfn.XLOOKUP($A132,tbl_Analysis[Record_ID],tbl_Analysis[Currently_Available],"")</f>
        <v>No</v>
      </c>
      <c r="K132" s="115" t="str">
        <f>_xlfn.XLOOKUP($A132,tbl_Analysis[Record_ID],tbl_Analysis[Verified],"")</f>
        <v>No</v>
      </c>
      <c r="L132" s="111" t="str">
        <f>_xlfn.XLOOKUP($A132,tbl_Analysis[Record_ID],tbl_Analysis[Geographic_Scope_Type],"")</f>
        <v>European</v>
      </c>
      <c r="M132" s="111" t="str">
        <f>_xlfn.XLOOKUP($A132,tbl_Analysis[Record_ID],tbl_Analysis[Geographic_Scope_Detail],"")</f>
        <v>Ireland/EU</v>
      </c>
      <c r="N132" s="113" t="s">
        <v>2428</v>
      </c>
      <c r="O132" s="113" t="s">
        <v>2188</v>
      </c>
      <c r="P132" s="113" t="s">
        <v>2189</v>
      </c>
      <c r="Q132" s="113" t="s">
        <v>1022</v>
      </c>
      <c r="R132" s="113">
        <v>52.2879</v>
      </c>
      <c r="S132" s="113">
        <v>-9.6702999999999992</v>
      </c>
      <c r="T132" s="110" t="s">
        <v>1614</v>
      </c>
      <c r="U132" s="110" t="s">
        <v>2160</v>
      </c>
      <c r="V132" s="110" t="s">
        <v>2429</v>
      </c>
      <c r="W132" s="110" t="s">
        <v>2431</v>
      </c>
      <c r="Z132" s="112"/>
      <c r="AA132" s="112"/>
      <c r="AB132" s="112"/>
      <c r="AC132" s="112"/>
    </row>
    <row r="133" spans="1:29" ht="48" x14ac:dyDescent="0.2">
      <c r="A133" s="111" t="s">
        <v>1812</v>
      </c>
      <c r="B133" s="114" t="s">
        <v>1040</v>
      </c>
      <c r="C133" s="111" t="s">
        <v>1778</v>
      </c>
      <c r="D133" s="111" t="s">
        <v>1779</v>
      </c>
      <c r="E133" s="111" t="s">
        <v>1041</v>
      </c>
      <c r="F133" s="111" t="s">
        <v>1639</v>
      </c>
      <c r="G133" s="111" t="s">
        <v>1692</v>
      </c>
      <c r="H133" s="111" t="s">
        <v>1611</v>
      </c>
      <c r="I133" s="111" t="str">
        <f>_xlfn.XLOOKUP($A133,tbl_Analysis[Record_ID],tbl_Analysis[Record_Status],"")</f>
        <v>Completed</v>
      </c>
      <c r="J133" s="111" t="str">
        <f>_xlfn.XLOOKUP($A133,tbl_Analysis[Record_ID],tbl_Analysis[Currently_Available],"")</f>
        <v>No</v>
      </c>
      <c r="K133" s="111" t="str">
        <f>_xlfn.XLOOKUP($A133,tbl_Analysis[Record_ID],tbl_Analysis[Verified],"")</f>
        <v>Yes</v>
      </c>
      <c r="L133" s="115" t="str">
        <f>_xlfn.XLOOKUP($A133,tbl_Analysis[Record_ID],tbl_Analysis[Geographic_Scope_Type],"")</f>
        <v>European</v>
      </c>
      <c r="M133" s="115" t="str">
        <f>_xlfn.XLOOKUP($A133,tbl_Analysis[Record_ID],tbl_Analysis[Geographic_Scope_Detail],"")</f>
        <v>Ireland/EU</v>
      </c>
      <c r="N133" s="113" t="s">
        <v>2432</v>
      </c>
      <c r="O133" s="113" t="s">
        <v>2188</v>
      </c>
      <c r="P133" s="113" t="s">
        <v>2189</v>
      </c>
      <c r="Q133" s="113" t="s">
        <v>1022</v>
      </c>
      <c r="R133" s="113">
        <v>52.2879</v>
      </c>
      <c r="S133" s="113">
        <v>-9.6702999999999992</v>
      </c>
      <c r="T133" s="110" t="s">
        <v>1614</v>
      </c>
      <c r="U133" s="110" t="s">
        <v>2160</v>
      </c>
      <c r="V133" s="110" t="s">
        <v>2433</v>
      </c>
      <c r="W133" s="110" t="s">
        <v>2434</v>
      </c>
      <c r="Z133" s="112"/>
      <c r="AA133" s="112"/>
      <c r="AB133" s="112"/>
      <c r="AC133" s="112"/>
    </row>
    <row r="134" spans="1:29" ht="32" x14ac:dyDescent="0.2">
      <c r="A134" s="111" t="s">
        <v>1814</v>
      </c>
      <c r="B134" s="114" t="s">
        <v>1048</v>
      </c>
      <c r="C134" s="111" t="s">
        <v>1778</v>
      </c>
      <c r="D134" s="111" t="s">
        <v>1779</v>
      </c>
      <c r="E134" s="111" t="s">
        <v>1049</v>
      </c>
      <c r="F134" s="111" t="s">
        <v>260</v>
      </c>
      <c r="G134" s="111" t="s">
        <v>1692</v>
      </c>
      <c r="H134" s="111" t="s">
        <v>1611</v>
      </c>
      <c r="I134" s="111" t="str">
        <f>_xlfn.XLOOKUP($A134,tbl_Analysis[Record_ID],tbl_Analysis[Record_Status],"")</f>
        <v>Active</v>
      </c>
      <c r="J134" s="111" t="str">
        <f>_xlfn.XLOOKUP($A134,tbl_Analysis[Record_ID],tbl_Analysis[Currently_Available],"")</f>
        <v>Yes</v>
      </c>
      <c r="K134" s="111" t="str">
        <f>_xlfn.XLOOKUP($A134,tbl_Analysis[Record_ID],tbl_Analysis[Verified],"")</f>
        <v>No</v>
      </c>
      <c r="L134" s="111" t="str">
        <f>_xlfn.XLOOKUP($A134,tbl_Analysis[Record_ID],tbl_Analysis[Geographic_Scope_Type],"")</f>
        <v>National</v>
      </c>
      <c r="M134" s="111" t="str">
        <f>_xlfn.XLOOKUP($A134,tbl_Analysis[Record_ID],tbl_Analysis[Geographic_Scope_Detail],"")</f>
        <v>Ireland</v>
      </c>
      <c r="N134" s="113" t="s">
        <v>2407</v>
      </c>
      <c r="O134" s="113" t="s">
        <v>2188</v>
      </c>
      <c r="P134" s="113" t="s">
        <v>2189</v>
      </c>
      <c r="Q134" s="113" t="s">
        <v>1022</v>
      </c>
      <c r="R134" s="113">
        <v>52.2879</v>
      </c>
      <c r="S134" s="113">
        <v>-9.6702999999999992</v>
      </c>
      <c r="T134" s="110" t="s">
        <v>1614</v>
      </c>
      <c r="U134" s="110" t="s">
        <v>2160</v>
      </c>
      <c r="V134" s="110" t="s">
        <v>2408</v>
      </c>
      <c r="W134" s="110" t="s">
        <v>2435</v>
      </c>
      <c r="Z134" s="112"/>
      <c r="AA134" s="112"/>
      <c r="AB134" s="112"/>
      <c r="AC134" s="112"/>
    </row>
    <row r="135" spans="1:29" ht="32" x14ac:dyDescent="0.2">
      <c r="A135" s="111" t="s">
        <v>1816</v>
      </c>
      <c r="B135" s="114" t="s">
        <v>1053</v>
      </c>
      <c r="C135" s="111" t="s">
        <v>1778</v>
      </c>
      <c r="D135" s="111" t="s">
        <v>1779</v>
      </c>
      <c r="E135" s="111" t="s">
        <v>1049</v>
      </c>
      <c r="F135" s="111" t="s">
        <v>260</v>
      </c>
      <c r="G135" s="111" t="s">
        <v>1692</v>
      </c>
      <c r="H135" s="111" t="s">
        <v>1611</v>
      </c>
      <c r="I135" s="115" t="str">
        <f>_xlfn.XLOOKUP($A135,tbl_Analysis[Record_ID],tbl_Analysis[Record_Status],"")</f>
        <v>Completed</v>
      </c>
      <c r="J135" s="115" t="str">
        <f>_xlfn.XLOOKUP($A135,tbl_Analysis[Record_ID],tbl_Analysis[Currently_Available],"")</f>
        <v>No</v>
      </c>
      <c r="K135" s="115" t="str">
        <f>_xlfn.XLOOKUP($A135,tbl_Analysis[Record_ID],tbl_Analysis[Verified],"")</f>
        <v>Yes</v>
      </c>
      <c r="L135" s="115" t="str">
        <f>_xlfn.XLOOKUP($A135,tbl_Analysis[Record_ID],tbl_Analysis[Geographic_Scope_Type],"")</f>
        <v>European</v>
      </c>
      <c r="M135" s="115" t="str">
        <f>_xlfn.XLOOKUP($A135,tbl_Analysis[Record_ID],tbl_Analysis[Geographic_Scope_Detail],"")</f>
        <v>Ireland/EU</v>
      </c>
      <c r="N135" s="113" t="s">
        <v>2407</v>
      </c>
      <c r="O135" s="113" t="s">
        <v>2188</v>
      </c>
      <c r="P135" s="113" t="s">
        <v>2189</v>
      </c>
      <c r="Q135" s="113" t="s">
        <v>1022</v>
      </c>
      <c r="R135" s="113">
        <v>52.2879</v>
      </c>
      <c r="S135" s="113">
        <v>-9.6702999999999992</v>
      </c>
      <c r="T135" s="110" t="s">
        <v>1614</v>
      </c>
      <c r="U135" s="110" t="s">
        <v>2160</v>
      </c>
      <c r="V135" s="110" t="s">
        <v>2408</v>
      </c>
      <c r="W135" s="110" t="s">
        <v>2436</v>
      </c>
      <c r="Z135" s="112"/>
      <c r="AA135" s="112"/>
      <c r="AB135" s="112"/>
      <c r="AC135" s="112"/>
    </row>
    <row r="136" spans="1:29" ht="32" x14ac:dyDescent="0.2">
      <c r="A136" s="111" t="s">
        <v>1817</v>
      </c>
      <c r="B136" s="114" t="s">
        <v>1059</v>
      </c>
      <c r="C136" s="111" t="s">
        <v>1778</v>
      </c>
      <c r="D136" s="111" t="s">
        <v>1779</v>
      </c>
      <c r="E136" s="111" t="s">
        <v>1049</v>
      </c>
      <c r="F136" s="111" t="s">
        <v>260</v>
      </c>
      <c r="G136" s="111" t="s">
        <v>1692</v>
      </c>
      <c r="H136" s="111" t="s">
        <v>1611</v>
      </c>
      <c r="I136" s="111" t="str">
        <f>_xlfn.XLOOKUP($A136,tbl_Analysis[Record_ID],tbl_Analysis[Record_Status],"")</f>
        <v>Active</v>
      </c>
      <c r="J136" s="111" t="str">
        <f>_xlfn.XLOOKUP($A136,tbl_Analysis[Record_ID],tbl_Analysis[Currently_Available],"")</f>
        <v>Yes</v>
      </c>
      <c r="K136" s="111" t="str">
        <f>_xlfn.XLOOKUP($A136,tbl_Analysis[Record_ID],tbl_Analysis[Verified],"")</f>
        <v>No</v>
      </c>
      <c r="L136" s="111" t="str">
        <f>_xlfn.XLOOKUP($A136,tbl_Analysis[Record_ID],tbl_Analysis[Geographic_Scope_Type],"")</f>
        <v>European</v>
      </c>
      <c r="M136" s="111" t="str">
        <f>_xlfn.XLOOKUP($A136,tbl_Analysis[Record_ID],tbl_Analysis[Geographic_Scope_Detail],"")</f>
        <v>Ireland/EU</v>
      </c>
      <c r="N136" s="113" t="s">
        <v>2407</v>
      </c>
      <c r="O136" s="113" t="s">
        <v>2188</v>
      </c>
      <c r="P136" s="113" t="s">
        <v>2189</v>
      </c>
      <c r="Q136" s="113" t="s">
        <v>1022</v>
      </c>
      <c r="R136" s="113">
        <v>52.2879</v>
      </c>
      <c r="S136" s="113">
        <v>-9.6702999999999992</v>
      </c>
      <c r="T136" s="110" t="s">
        <v>1614</v>
      </c>
      <c r="U136" s="110" t="s">
        <v>2160</v>
      </c>
      <c r="V136" s="110" t="s">
        <v>2408</v>
      </c>
      <c r="W136" s="110" t="s">
        <v>2437</v>
      </c>
      <c r="Z136" s="112"/>
      <c r="AA136" s="112"/>
      <c r="AB136" s="112"/>
      <c r="AC136" s="112"/>
    </row>
    <row r="137" spans="1:29" ht="32" x14ac:dyDescent="0.2">
      <c r="A137" s="111" t="s">
        <v>1819</v>
      </c>
      <c r="B137" s="114" t="s">
        <v>1062</v>
      </c>
      <c r="C137" s="111" t="s">
        <v>1778</v>
      </c>
      <c r="D137" s="111" t="s">
        <v>1779</v>
      </c>
      <c r="E137" s="111" t="s">
        <v>1049</v>
      </c>
      <c r="F137" s="111" t="s">
        <v>260</v>
      </c>
      <c r="G137" s="111" t="s">
        <v>1692</v>
      </c>
      <c r="H137" s="111" t="s">
        <v>1611</v>
      </c>
      <c r="I137" s="111" t="str">
        <f>_xlfn.XLOOKUP($A137,tbl_Analysis[Record_ID],tbl_Analysis[Record_Status],"")</f>
        <v>Completed</v>
      </c>
      <c r="J137" s="111" t="str">
        <f>_xlfn.XLOOKUP($A137,tbl_Analysis[Record_ID],tbl_Analysis[Currently_Available],"")</f>
        <v>No</v>
      </c>
      <c r="K137" s="111" t="str">
        <f>_xlfn.XLOOKUP($A137,tbl_Analysis[Record_ID],tbl_Analysis[Verified],"")</f>
        <v>No</v>
      </c>
      <c r="L137" s="115" t="str">
        <f>_xlfn.XLOOKUP($A137,tbl_Analysis[Record_ID],tbl_Analysis[Geographic_Scope_Type],"")</f>
        <v>National</v>
      </c>
      <c r="M137" s="115" t="str">
        <f>_xlfn.XLOOKUP($A137,tbl_Analysis[Record_ID],tbl_Analysis[Geographic_Scope_Detail],"")</f>
        <v>Ireland</v>
      </c>
      <c r="N137" s="113" t="s">
        <v>2407</v>
      </c>
      <c r="O137" s="113" t="s">
        <v>2188</v>
      </c>
      <c r="P137" s="113" t="s">
        <v>2189</v>
      </c>
      <c r="Q137" s="113" t="s">
        <v>1022</v>
      </c>
      <c r="R137" s="113">
        <v>52.2879</v>
      </c>
      <c r="S137" s="113">
        <v>-9.6702999999999992</v>
      </c>
      <c r="T137" s="110" t="s">
        <v>1614</v>
      </c>
      <c r="U137" s="110" t="s">
        <v>2160</v>
      </c>
      <c r="V137" s="110" t="s">
        <v>2408</v>
      </c>
      <c r="W137" s="110" t="s">
        <v>2438</v>
      </c>
      <c r="Z137" s="112"/>
      <c r="AA137" s="112"/>
      <c r="AB137" s="112"/>
      <c r="AC137" s="112"/>
    </row>
    <row r="138" spans="1:29" ht="48" x14ac:dyDescent="0.2">
      <c r="A138" s="111" t="s">
        <v>1821</v>
      </c>
      <c r="B138" s="114" t="s">
        <v>1069</v>
      </c>
      <c r="C138" s="111" t="s">
        <v>1778</v>
      </c>
      <c r="D138" s="111" t="s">
        <v>1779</v>
      </c>
      <c r="E138" s="111" t="s">
        <v>1070</v>
      </c>
      <c r="F138" s="111" t="s">
        <v>1629</v>
      </c>
      <c r="G138" s="111" t="s">
        <v>1692</v>
      </c>
      <c r="H138" s="111" t="s">
        <v>1611</v>
      </c>
      <c r="I138" s="115" t="str">
        <f>_xlfn.XLOOKUP($A138,tbl_Analysis[Record_ID],tbl_Analysis[Record_Status],"")</f>
        <v>Active</v>
      </c>
      <c r="J138" s="115" t="str">
        <f>_xlfn.XLOOKUP($A138,tbl_Analysis[Record_ID],tbl_Analysis[Currently_Available],"")</f>
        <v>Yes</v>
      </c>
      <c r="K138" s="115" t="str">
        <f>_xlfn.XLOOKUP($A138,tbl_Analysis[Record_ID],tbl_Analysis[Verified],"")</f>
        <v>Yes</v>
      </c>
      <c r="L138" s="111" t="str">
        <f>_xlfn.XLOOKUP($A138,tbl_Analysis[Record_ID],tbl_Analysis[Geographic_Scope_Type],"")</f>
        <v>National</v>
      </c>
      <c r="M138" s="111" t="str">
        <f>_xlfn.XLOOKUP($A138,tbl_Analysis[Record_ID],tbl_Analysis[Geographic_Scope_Detail],"")</f>
        <v>Ireland</v>
      </c>
      <c r="N138" s="113" t="s">
        <v>2439</v>
      </c>
      <c r="O138" s="113" t="s">
        <v>2440</v>
      </c>
      <c r="P138" s="113" t="s">
        <v>253</v>
      </c>
      <c r="Q138" s="113" t="s">
        <v>1022</v>
      </c>
      <c r="R138" s="113">
        <v>52.162999999999997</v>
      </c>
      <c r="S138" s="113">
        <v>-8.2590000000000003</v>
      </c>
      <c r="T138" s="110" t="s">
        <v>1614</v>
      </c>
      <c r="U138" s="110" t="s">
        <v>2441</v>
      </c>
      <c r="V138" s="110" t="s">
        <v>2442</v>
      </c>
      <c r="W138" s="110" t="s">
        <v>2443</v>
      </c>
      <c r="Z138" s="112"/>
      <c r="AA138" s="112"/>
      <c r="AB138" s="112"/>
      <c r="AC138" s="112"/>
    </row>
    <row r="139" spans="1:29" ht="32" x14ac:dyDescent="0.2">
      <c r="A139" s="111" t="s">
        <v>1823</v>
      </c>
      <c r="B139" s="114" t="s">
        <v>1079</v>
      </c>
      <c r="C139" s="111" t="s">
        <v>1778</v>
      </c>
      <c r="D139" s="111" t="s">
        <v>1779</v>
      </c>
      <c r="E139" s="111" t="s">
        <v>1080</v>
      </c>
      <c r="F139" s="111" t="s">
        <v>260</v>
      </c>
      <c r="G139" s="111" t="s">
        <v>1692</v>
      </c>
      <c r="H139" s="111" t="s">
        <v>1611</v>
      </c>
      <c r="I139" s="111" t="str">
        <f>_xlfn.XLOOKUP($A139,tbl_Analysis[Record_ID],tbl_Analysis[Record_Status],"")</f>
        <v>Completed</v>
      </c>
      <c r="J139" s="111" t="str">
        <f>_xlfn.XLOOKUP($A139,tbl_Analysis[Record_ID],tbl_Analysis[Currently_Available],"")</f>
        <v>No</v>
      </c>
      <c r="K139" s="111" t="str">
        <f>_xlfn.XLOOKUP($A139,tbl_Analysis[Record_ID],tbl_Analysis[Verified],"")</f>
        <v>Yes</v>
      </c>
      <c r="L139" s="115" t="str">
        <f>_xlfn.XLOOKUP($A139,tbl_Analysis[Record_ID],tbl_Analysis[Geographic_Scope_Type],"")</f>
        <v>National</v>
      </c>
      <c r="M139" s="115" t="str">
        <f>_xlfn.XLOOKUP($A139,tbl_Analysis[Record_ID],tbl_Analysis[Geographic_Scope_Detail],"")</f>
        <v>Ireland</v>
      </c>
      <c r="N139" s="113" t="s">
        <v>155</v>
      </c>
      <c r="O139" s="113" t="s">
        <v>2184</v>
      </c>
      <c r="P139" s="113" t="s">
        <v>2184</v>
      </c>
      <c r="Q139" s="113" t="s">
        <v>1022</v>
      </c>
      <c r="R139" s="113">
        <v>53.278500000000001</v>
      </c>
      <c r="S139" s="113">
        <v>-9.0602999999999998</v>
      </c>
      <c r="T139" s="110" t="s">
        <v>1614</v>
      </c>
      <c r="U139" s="110" t="s">
        <v>2160</v>
      </c>
      <c r="V139" s="110" t="s">
        <v>2444</v>
      </c>
      <c r="W139" s="110" t="s">
        <v>2445</v>
      </c>
      <c r="Z139" s="112"/>
      <c r="AA139" s="112"/>
      <c r="AB139" s="112"/>
      <c r="AC139" s="112"/>
    </row>
    <row r="140" spans="1:29" ht="32" x14ac:dyDescent="0.2">
      <c r="A140" s="111" t="s">
        <v>1825</v>
      </c>
      <c r="B140" s="114" t="s">
        <v>1088</v>
      </c>
      <c r="C140" s="111" t="s">
        <v>1778</v>
      </c>
      <c r="D140" s="111" t="s">
        <v>1779</v>
      </c>
      <c r="E140" s="111" t="s">
        <v>1089</v>
      </c>
      <c r="F140" s="111" t="s">
        <v>260</v>
      </c>
      <c r="G140" s="111" t="s">
        <v>1692</v>
      </c>
      <c r="H140" s="111" t="s">
        <v>1611</v>
      </c>
      <c r="I140" s="111" t="str">
        <f>_xlfn.XLOOKUP($A140,tbl_Analysis[Record_ID],tbl_Analysis[Record_Status],"")</f>
        <v>Completed</v>
      </c>
      <c r="J140" s="111" t="str">
        <f>_xlfn.XLOOKUP($A140,tbl_Analysis[Record_ID],tbl_Analysis[Currently_Available],"")</f>
        <v>No</v>
      </c>
      <c r="K140" s="111" t="str">
        <f>_xlfn.XLOOKUP($A140,tbl_Analysis[Record_ID],tbl_Analysis[Verified],"")</f>
        <v>Yes</v>
      </c>
      <c r="L140" s="111" t="str">
        <f>_xlfn.XLOOKUP($A140,tbl_Analysis[Record_ID],tbl_Analysis[Geographic_Scope_Type],"")</f>
        <v>Regional</v>
      </c>
      <c r="M140" s="111" t="str">
        <f>_xlfn.XLOOKUP($A140,tbl_Analysis[Record_ID],tbl_Analysis[Geographic_Scope_Detail],"")</f>
        <v>South-West Ireland</v>
      </c>
      <c r="N140" s="113" t="s">
        <v>2407</v>
      </c>
      <c r="O140" s="113" t="s">
        <v>2188</v>
      </c>
      <c r="P140" s="113" t="s">
        <v>2189</v>
      </c>
      <c r="Q140" s="113" t="s">
        <v>1022</v>
      </c>
      <c r="R140" s="113">
        <v>52.2879</v>
      </c>
      <c r="S140" s="113">
        <v>-9.6702999999999992</v>
      </c>
      <c r="T140" s="110" t="s">
        <v>1614</v>
      </c>
      <c r="U140" s="110" t="s">
        <v>2160</v>
      </c>
      <c r="V140" s="110" t="s">
        <v>2408</v>
      </c>
      <c r="W140" s="110" t="s">
        <v>2446</v>
      </c>
      <c r="Z140" s="112"/>
      <c r="AA140" s="112"/>
      <c r="AB140" s="112"/>
      <c r="AC140" s="112"/>
    </row>
    <row r="141" spans="1:29" ht="32" x14ac:dyDescent="0.2">
      <c r="A141" s="111" t="s">
        <v>1827</v>
      </c>
      <c r="B141" s="114" t="s">
        <v>1100</v>
      </c>
      <c r="C141" s="111" t="s">
        <v>1778</v>
      </c>
      <c r="D141" s="111" t="s">
        <v>1779</v>
      </c>
      <c r="E141" s="111" t="s">
        <v>1101</v>
      </c>
      <c r="F141" s="111" t="s">
        <v>1626</v>
      </c>
      <c r="G141" s="111" t="s">
        <v>1692</v>
      </c>
      <c r="H141" s="111" t="s">
        <v>1611</v>
      </c>
      <c r="I141" s="115" t="str">
        <f>_xlfn.XLOOKUP($A141,tbl_Analysis[Record_ID],tbl_Analysis[Record_Status],"")</f>
        <v>Active</v>
      </c>
      <c r="J141" s="115" t="str">
        <f>_xlfn.XLOOKUP($A141,tbl_Analysis[Record_ID],tbl_Analysis[Currently_Available],"")</f>
        <v>Yes</v>
      </c>
      <c r="K141" s="115" t="str">
        <f>_xlfn.XLOOKUP($A141,tbl_Analysis[Record_ID],tbl_Analysis[Verified],"")</f>
        <v>No</v>
      </c>
      <c r="L141" s="115" t="str">
        <f>_xlfn.XLOOKUP($A141,tbl_Analysis[Record_ID],tbl_Analysis[Geographic_Scope_Type],"")</f>
        <v>All-island</v>
      </c>
      <c r="M141" s="115" t="str">
        <f>_xlfn.XLOOKUP($A141,tbl_Analysis[Record_ID],tbl_Analysis[Geographic_Scope_Detail],"")</f>
        <v>All-island Ireland</v>
      </c>
      <c r="N141" s="113" t="s">
        <v>1101</v>
      </c>
      <c r="O141" s="113" t="s">
        <v>2413</v>
      </c>
      <c r="P141" s="113" t="s">
        <v>2447</v>
      </c>
      <c r="Q141" s="113" t="s">
        <v>1022</v>
      </c>
      <c r="R141" s="111"/>
      <c r="S141" s="111"/>
      <c r="T141" s="110" t="s">
        <v>2226</v>
      </c>
      <c r="U141" s="110" t="s">
        <v>2415</v>
      </c>
      <c r="V141" s="110" t="s">
        <v>2448</v>
      </c>
      <c r="W141" s="110" t="s">
        <v>2449</v>
      </c>
      <c r="Z141" s="112"/>
      <c r="AA141" s="112"/>
      <c r="AB141" s="112"/>
      <c r="AC141" s="112"/>
    </row>
    <row r="142" spans="1:29" ht="64" x14ac:dyDescent="0.2">
      <c r="A142" s="111" t="s">
        <v>1829</v>
      </c>
      <c r="B142" s="114" t="s">
        <v>1108</v>
      </c>
      <c r="C142" s="111" t="s">
        <v>1778</v>
      </c>
      <c r="D142" s="111" t="s">
        <v>1779</v>
      </c>
      <c r="E142" s="111" t="s">
        <v>1109</v>
      </c>
      <c r="F142" s="111" t="s">
        <v>1626</v>
      </c>
      <c r="G142" s="111" t="s">
        <v>1692</v>
      </c>
      <c r="H142" s="111" t="s">
        <v>1693</v>
      </c>
      <c r="I142" s="111" t="str">
        <f>_xlfn.XLOOKUP($A142,tbl_Analysis[Record_ID],tbl_Analysis[Record_Status],"")</f>
        <v>Active</v>
      </c>
      <c r="J142" s="111" t="str">
        <f>_xlfn.XLOOKUP($A142,tbl_Analysis[Record_ID],tbl_Analysis[Currently_Available],"")</f>
        <v>Yes</v>
      </c>
      <c r="K142" s="111" t="str">
        <f>_xlfn.XLOOKUP($A142,tbl_Analysis[Record_ID],tbl_Analysis[Verified],"")</f>
        <v>No</v>
      </c>
      <c r="L142" s="111" t="str">
        <f>_xlfn.XLOOKUP($A142,tbl_Analysis[Record_ID],tbl_Analysis[Geographic_Scope_Type],"")</f>
        <v>Regional</v>
      </c>
      <c r="M142" s="111" t="str">
        <f>_xlfn.XLOOKUP($A142,tbl_Analysis[Record_ID],tbl_Analysis[Geographic_Scope_Detail],"")</f>
        <v>Midlands / Ireland</v>
      </c>
      <c r="N142" s="113" t="s">
        <v>2450</v>
      </c>
      <c r="O142" s="113" t="s">
        <v>2413</v>
      </c>
      <c r="P142" s="113" t="s">
        <v>2451</v>
      </c>
      <c r="Q142" s="113" t="s">
        <v>1022</v>
      </c>
      <c r="R142" s="111"/>
      <c r="S142" s="111"/>
      <c r="T142" s="110" t="s">
        <v>2226</v>
      </c>
      <c r="U142" s="110" t="s">
        <v>2415</v>
      </c>
      <c r="V142" s="110" t="s">
        <v>2452</v>
      </c>
      <c r="W142" s="110" t="s">
        <v>2453</v>
      </c>
      <c r="Z142" s="112"/>
      <c r="AA142" s="112"/>
      <c r="AB142" s="112"/>
      <c r="AC142" s="112"/>
    </row>
    <row r="143" spans="1:29" ht="32" x14ac:dyDescent="0.2">
      <c r="A143" s="111" t="s">
        <v>1831</v>
      </c>
      <c r="B143" s="114" t="s">
        <v>1118</v>
      </c>
      <c r="C143" s="111" t="s">
        <v>1778</v>
      </c>
      <c r="D143" s="111" t="s">
        <v>1779</v>
      </c>
      <c r="E143" s="111" t="s">
        <v>1119</v>
      </c>
      <c r="F143" s="111" t="s">
        <v>1639</v>
      </c>
      <c r="G143" s="111" t="s">
        <v>1692</v>
      </c>
      <c r="H143" s="111" t="s">
        <v>1611</v>
      </c>
      <c r="I143" s="111" t="str">
        <f>_xlfn.XLOOKUP($A143,tbl_Analysis[Record_ID],tbl_Analysis[Record_Status],"")</f>
        <v>Active</v>
      </c>
      <c r="J143" s="111" t="str">
        <f>_xlfn.XLOOKUP($A143,tbl_Analysis[Record_ID],tbl_Analysis[Currently_Available],"")</f>
        <v>Yes</v>
      </c>
      <c r="K143" s="111" t="str">
        <f>_xlfn.XLOOKUP($A143,tbl_Analysis[Record_ID],tbl_Analysis[Verified],"")</f>
        <v>No</v>
      </c>
      <c r="L143" s="115" t="str">
        <f>_xlfn.XLOOKUP($A143,tbl_Analysis[Record_ID],tbl_Analysis[Geographic_Scope_Type],"")</f>
        <v>County</v>
      </c>
      <c r="M143" s="115" t="str">
        <f>_xlfn.XLOOKUP($A143,tbl_Analysis[Record_ID],tbl_Analysis[Geographic_Scope_Detail],"")</f>
        <v>Co. Cork</v>
      </c>
      <c r="N143" s="113" t="s">
        <v>2454</v>
      </c>
      <c r="O143" s="113" t="s">
        <v>2455</v>
      </c>
      <c r="P143" s="113" t="s">
        <v>253</v>
      </c>
      <c r="Q143" s="113" t="s">
        <v>1022</v>
      </c>
      <c r="R143" s="113">
        <v>51.746000000000002</v>
      </c>
      <c r="S143" s="113">
        <v>-8.7349999999999994</v>
      </c>
      <c r="T143" s="110" t="s">
        <v>1614</v>
      </c>
      <c r="U143" s="110" t="s">
        <v>2401</v>
      </c>
      <c r="V143" s="110" t="s">
        <v>2456</v>
      </c>
      <c r="W143" s="110" t="s">
        <v>2457</v>
      </c>
      <c r="Z143" s="112"/>
      <c r="AA143" s="112"/>
      <c r="AB143" s="112"/>
      <c r="AC143" s="112"/>
    </row>
    <row r="144" spans="1:29" ht="32" x14ac:dyDescent="0.2">
      <c r="A144" s="111" t="s">
        <v>1833</v>
      </c>
      <c r="B144" s="114" t="s">
        <v>1125</v>
      </c>
      <c r="C144" s="111" t="s">
        <v>1778</v>
      </c>
      <c r="D144" s="111" t="s">
        <v>1779</v>
      </c>
      <c r="E144" s="111" t="s">
        <v>1126</v>
      </c>
      <c r="F144" s="111" t="s">
        <v>260</v>
      </c>
      <c r="G144" s="111" t="s">
        <v>1692</v>
      </c>
      <c r="H144" s="111" t="s">
        <v>1611</v>
      </c>
      <c r="I144" s="115" t="str">
        <f>_xlfn.XLOOKUP($A144,tbl_Analysis[Record_ID],tbl_Analysis[Record_Status],"")</f>
        <v>Active</v>
      </c>
      <c r="J144" s="115" t="str">
        <f>_xlfn.XLOOKUP($A144,tbl_Analysis[Record_ID],tbl_Analysis[Currently_Available],"")</f>
        <v>Yes</v>
      </c>
      <c r="K144" s="115" t="str">
        <f>_xlfn.XLOOKUP($A144,tbl_Analysis[Record_ID],tbl_Analysis[Verified],"")</f>
        <v>Yes</v>
      </c>
      <c r="L144" s="111" t="str">
        <f>_xlfn.XLOOKUP($A144,tbl_Analysis[Record_ID],tbl_Analysis[Geographic_Scope_Type],"")</f>
        <v>European</v>
      </c>
      <c r="M144" s="111" t="str">
        <f>_xlfn.XLOOKUP($A144,tbl_Analysis[Record_ID],tbl_Analysis[Geographic_Scope_Detail],"")</f>
        <v>Ireland/EU</v>
      </c>
      <c r="N144" s="113" t="s">
        <v>2341</v>
      </c>
      <c r="O144" s="113" t="s">
        <v>71</v>
      </c>
      <c r="P144" s="113" t="s">
        <v>71</v>
      </c>
      <c r="Q144" s="113" t="s">
        <v>1022</v>
      </c>
      <c r="R144" s="113">
        <v>53.308199999999999</v>
      </c>
      <c r="S144" s="113">
        <v>-6.2237999999999998</v>
      </c>
      <c r="T144" s="110" t="s">
        <v>1614</v>
      </c>
      <c r="U144" s="110" t="s">
        <v>2160</v>
      </c>
      <c r="V144" s="110" t="s">
        <v>2404</v>
      </c>
      <c r="W144" s="110" t="s">
        <v>2458</v>
      </c>
      <c r="Z144" s="112"/>
      <c r="AA144" s="112"/>
      <c r="AB144" s="112"/>
      <c r="AC144" s="112"/>
    </row>
    <row r="145" spans="1:29" ht="64" x14ac:dyDescent="0.2">
      <c r="A145" s="111" t="s">
        <v>1835</v>
      </c>
      <c r="B145" s="114" t="s">
        <v>1132</v>
      </c>
      <c r="C145" s="111" t="s">
        <v>1778</v>
      </c>
      <c r="D145" s="111" t="s">
        <v>1779</v>
      </c>
      <c r="E145" s="111" t="s">
        <v>1133</v>
      </c>
      <c r="F145" s="111" t="s">
        <v>1676</v>
      </c>
      <c r="G145" s="111" t="s">
        <v>1692</v>
      </c>
      <c r="H145" s="111" t="s">
        <v>1611</v>
      </c>
      <c r="I145" s="111" t="str">
        <f>_xlfn.XLOOKUP($A145,tbl_Analysis[Record_ID],tbl_Analysis[Record_Status],"")</f>
        <v>Active</v>
      </c>
      <c r="J145" s="111" t="str">
        <f>_xlfn.XLOOKUP($A145,tbl_Analysis[Record_ID],tbl_Analysis[Currently_Available],"")</f>
        <v>Yes</v>
      </c>
      <c r="K145" s="111" t="str">
        <f>_xlfn.XLOOKUP($A145,tbl_Analysis[Record_ID],tbl_Analysis[Verified],"")</f>
        <v>Yes</v>
      </c>
      <c r="L145" s="115" t="str">
        <f>_xlfn.XLOOKUP($A145,tbl_Analysis[Record_ID],tbl_Analysis[Geographic_Scope_Type],"")</f>
        <v>County</v>
      </c>
      <c r="M145" s="115" t="str">
        <f>_xlfn.XLOOKUP($A145,tbl_Analysis[Record_ID],tbl_Analysis[Geographic_Scope_Detail],"")</f>
        <v>Lisheen, Co. Tipperary</v>
      </c>
      <c r="N145" s="113" t="s">
        <v>2400</v>
      </c>
      <c r="O145" s="113" t="s">
        <v>2392</v>
      </c>
      <c r="P145" s="113" t="s">
        <v>2290</v>
      </c>
      <c r="Q145" s="113" t="s">
        <v>1022</v>
      </c>
      <c r="R145" s="113">
        <v>52.683999999999997</v>
      </c>
      <c r="S145" s="113">
        <v>-7.6459999999999999</v>
      </c>
      <c r="T145" s="110" t="s">
        <v>1614</v>
      </c>
      <c r="U145" s="110" t="s">
        <v>2401</v>
      </c>
      <c r="V145" s="110" t="s">
        <v>2459</v>
      </c>
      <c r="W145" s="110" t="s">
        <v>2460</v>
      </c>
      <c r="Z145" s="112"/>
      <c r="AA145" s="112"/>
      <c r="AB145" s="112"/>
      <c r="AC145" s="112"/>
    </row>
    <row r="146" spans="1:29" ht="64" x14ac:dyDescent="0.2">
      <c r="A146" s="111" t="s">
        <v>1837</v>
      </c>
      <c r="B146" s="114" t="s">
        <v>1144</v>
      </c>
      <c r="C146" s="111" t="s">
        <v>1778</v>
      </c>
      <c r="D146" s="111" t="s">
        <v>1779</v>
      </c>
      <c r="E146" s="111" t="s">
        <v>1145</v>
      </c>
      <c r="F146" s="111" t="s">
        <v>1676</v>
      </c>
      <c r="G146" s="111" t="s">
        <v>1692</v>
      </c>
      <c r="H146" s="111" t="s">
        <v>1693</v>
      </c>
      <c r="I146" s="111" t="str">
        <f>_xlfn.XLOOKUP($A146,tbl_Analysis[Record_ID],tbl_Analysis[Record_Status],"")</f>
        <v>Active</v>
      </c>
      <c r="J146" s="111" t="str">
        <f>_xlfn.XLOOKUP($A146,tbl_Analysis[Record_ID],tbl_Analysis[Currently_Available],"")</f>
        <v>Yes</v>
      </c>
      <c r="K146" s="111" t="str">
        <f>_xlfn.XLOOKUP($A146,tbl_Analysis[Record_ID],tbl_Analysis[Verified],"")</f>
        <v>No</v>
      </c>
      <c r="L146" s="111" t="str">
        <f>_xlfn.XLOOKUP($A146,tbl_Analysis[Record_ID],tbl_Analysis[Geographic_Scope_Type],"")</f>
        <v>Regional</v>
      </c>
      <c r="M146" s="111" t="str">
        <f>_xlfn.XLOOKUP($A146,tbl_Analysis[Record_ID],tbl_Analysis[Geographic_Scope_Detail],"")</f>
        <v>Midlands</v>
      </c>
      <c r="N146" s="113" t="s">
        <v>2450</v>
      </c>
      <c r="O146" s="113" t="s">
        <v>2413</v>
      </c>
      <c r="P146" s="113" t="s">
        <v>2451</v>
      </c>
      <c r="Q146" s="113" t="s">
        <v>1022</v>
      </c>
      <c r="R146" s="111"/>
      <c r="S146" s="111"/>
      <c r="T146" s="110" t="s">
        <v>2226</v>
      </c>
      <c r="U146" s="110" t="s">
        <v>2415</v>
      </c>
      <c r="V146" s="110" t="s">
        <v>2452</v>
      </c>
      <c r="W146" s="110" t="s">
        <v>2461</v>
      </c>
      <c r="Z146" s="112"/>
      <c r="AA146" s="112"/>
      <c r="AB146" s="112"/>
      <c r="AC146" s="112"/>
    </row>
    <row r="147" spans="1:29" ht="32" x14ac:dyDescent="0.2">
      <c r="A147" s="111" t="s">
        <v>1839</v>
      </c>
      <c r="B147" s="114" t="s">
        <v>1151</v>
      </c>
      <c r="C147" s="111" t="s">
        <v>1778</v>
      </c>
      <c r="D147" s="111" t="s">
        <v>1779</v>
      </c>
      <c r="E147" s="111" t="s">
        <v>389</v>
      </c>
      <c r="F147" s="111" t="s">
        <v>260</v>
      </c>
      <c r="G147" s="111" t="s">
        <v>1692</v>
      </c>
      <c r="H147" s="111" t="s">
        <v>1611</v>
      </c>
      <c r="I147" s="115" t="str">
        <f>_xlfn.XLOOKUP($A147,tbl_Analysis[Record_ID],tbl_Analysis[Record_Status],"")</f>
        <v>Active</v>
      </c>
      <c r="J147" s="115" t="str">
        <f>_xlfn.XLOOKUP($A147,tbl_Analysis[Record_ID],tbl_Analysis[Currently_Available],"")</f>
        <v>Yes</v>
      </c>
      <c r="K147" s="115" t="str">
        <f>_xlfn.XLOOKUP($A147,tbl_Analysis[Record_ID],tbl_Analysis[Verified],"")</f>
        <v>No</v>
      </c>
      <c r="L147" s="115" t="str">
        <f>_xlfn.XLOOKUP($A147,tbl_Analysis[Record_ID],tbl_Analysis[Geographic_Scope_Type],"")</f>
        <v>National</v>
      </c>
      <c r="M147" s="115" t="str">
        <f>_xlfn.XLOOKUP($A147,tbl_Analysis[Record_ID],tbl_Analysis[Geographic_Scope_Detail],"")</f>
        <v>Ireland</v>
      </c>
      <c r="N147" s="113" t="s">
        <v>2462</v>
      </c>
      <c r="O147" s="113" t="s">
        <v>26</v>
      </c>
      <c r="P147" s="113" t="s">
        <v>26</v>
      </c>
      <c r="Q147" s="113" t="s">
        <v>1022</v>
      </c>
      <c r="R147" s="113">
        <v>52.674599999999998</v>
      </c>
      <c r="S147" s="113">
        <v>-8.6471999999999998</v>
      </c>
      <c r="T147" s="110" t="s">
        <v>1614</v>
      </c>
      <c r="U147" s="110" t="s">
        <v>2160</v>
      </c>
      <c r="V147" s="110" t="s">
        <v>2463</v>
      </c>
      <c r="W147" s="110" t="s">
        <v>2464</v>
      </c>
      <c r="Z147" s="112"/>
      <c r="AA147" s="112"/>
      <c r="AB147" s="112"/>
      <c r="AC147" s="112"/>
    </row>
    <row r="148" spans="1:29" ht="32" x14ac:dyDescent="0.2">
      <c r="A148" s="111" t="s">
        <v>1841</v>
      </c>
      <c r="B148" s="114" t="s">
        <v>1162</v>
      </c>
      <c r="C148" s="111" t="s">
        <v>1778</v>
      </c>
      <c r="D148" s="111" t="s">
        <v>1779</v>
      </c>
      <c r="E148" s="111" t="s">
        <v>1163</v>
      </c>
      <c r="F148" s="111" t="s">
        <v>1676</v>
      </c>
      <c r="G148" s="111" t="s">
        <v>1692</v>
      </c>
      <c r="H148" s="111" t="s">
        <v>1693</v>
      </c>
      <c r="I148" s="111" t="str">
        <f>_xlfn.XLOOKUP($A148,tbl_Analysis[Record_ID],tbl_Analysis[Record_Status],"")</f>
        <v>Active</v>
      </c>
      <c r="J148" s="111" t="str">
        <f>_xlfn.XLOOKUP($A148,tbl_Analysis[Record_ID],tbl_Analysis[Currently_Available],"")</f>
        <v>Yes</v>
      </c>
      <c r="K148" s="111" t="str">
        <f>_xlfn.XLOOKUP($A148,tbl_Analysis[Record_ID],tbl_Analysis[Verified],"")</f>
        <v>Yes</v>
      </c>
      <c r="L148" s="111" t="str">
        <f>_xlfn.XLOOKUP($A148,tbl_Analysis[Record_ID],tbl_Analysis[Geographic_Scope_Type],"")</f>
        <v>All-island</v>
      </c>
      <c r="M148" s="111" t="str">
        <f>_xlfn.XLOOKUP($A148,tbl_Analysis[Record_ID],tbl_Analysis[Geographic_Scope_Detail],"")</f>
        <v>All-island Ireland</v>
      </c>
      <c r="N148" s="113" t="s">
        <v>2465</v>
      </c>
      <c r="O148" s="113" t="s">
        <v>2466</v>
      </c>
      <c r="P148" s="113" t="s">
        <v>2467</v>
      </c>
      <c r="Q148" s="113" t="s">
        <v>2468</v>
      </c>
      <c r="R148" s="111"/>
      <c r="S148" s="111"/>
      <c r="T148" s="110" t="s">
        <v>2226</v>
      </c>
      <c r="U148" s="110" t="s">
        <v>2469</v>
      </c>
      <c r="V148" s="110" t="s">
        <v>2470</v>
      </c>
      <c r="W148" s="110" t="s">
        <v>2471</v>
      </c>
      <c r="Z148" s="112"/>
      <c r="AA148" s="112"/>
      <c r="AB148" s="112"/>
      <c r="AC148" s="112"/>
    </row>
    <row r="149" spans="1:29" ht="32" x14ac:dyDescent="0.2">
      <c r="A149" s="111" t="s">
        <v>1843</v>
      </c>
      <c r="B149" s="114" t="s">
        <v>1171</v>
      </c>
      <c r="C149" s="111" t="s">
        <v>1778</v>
      </c>
      <c r="D149" s="111" t="s">
        <v>1779</v>
      </c>
      <c r="E149" s="111" t="s">
        <v>904</v>
      </c>
      <c r="F149" s="111" t="s">
        <v>1626</v>
      </c>
      <c r="G149" s="111" t="s">
        <v>1692</v>
      </c>
      <c r="H149" s="111" t="s">
        <v>1611</v>
      </c>
      <c r="I149" s="111" t="str">
        <f>_xlfn.XLOOKUP($A149,tbl_Analysis[Record_ID],tbl_Analysis[Record_Status],"")</f>
        <v>Active</v>
      </c>
      <c r="J149" s="111" t="str">
        <f>_xlfn.XLOOKUP($A149,tbl_Analysis[Record_ID],tbl_Analysis[Currently_Available],"")</f>
        <v>Yes</v>
      </c>
      <c r="K149" s="111" t="str">
        <f>_xlfn.XLOOKUP($A149,tbl_Analysis[Record_ID],tbl_Analysis[Verified],"")</f>
        <v>No</v>
      </c>
      <c r="L149" s="115" t="str">
        <f>_xlfn.XLOOKUP($A149,tbl_Analysis[Record_ID],tbl_Analysis[Geographic_Scope_Type],"")</f>
        <v>County</v>
      </c>
      <c r="M149" s="115" t="str">
        <f>_xlfn.XLOOKUP($A149,tbl_Analysis[Record_ID],tbl_Analysis[Geographic_Scope_Detail],"")</f>
        <v>Mount Lucas, Ireland</v>
      </c>
      <c r="N149" s="113" t="s">
        <v>2472</v>
      </c>
      <c r="O149" s="113" t="s">
        <v>2472</v>
      </c>
      <c r="P149" s="113" t="s">
        <v>2473</v>
      </c>
      <c r="Q149" s="113" t="s">
        <v>1022</v>
      </c>
      <c r="R149" s="113">
        <v>53.274000000000001</v>
      </c>
      <c r="S149" s="113">
        <v>-7.2080000000000002</v>
      </c>
      <c r="T149" s="110" t="s">
        <v>1637</v>
      </c>
      <c r="U149" s="110" t="s">
        <v>2270</v>
      </c>
      <c r="V149" s="110" t="s">
        <v>2474</v>
      </c>
      <c r="W149" s="110" t="s">
        <v>2475</v>
      </c>
      <c r="Z149" s="112"/>
      <c r="AA149" s="112"/>
      <c r="AB149" s="112"/>
      <c r="AC149" s="112"/>
    </row>
    <row r="150" spans="1:29" ht="32" x14ac:dyDescent="0.2">
      <c r="A150" s="111" t="s">
        <v>1845</v>
      </c>
      <c r="B150" s="114" t="s">
        <v>1178</v>
      </c>
      <c r="C150" s="111" t="s">
        <v>1778</v>
      </c>
      <c r="D150" s="111" t="s">
        <v>1779</v>
      </c>
      <c r="E150" s="111" t="s">
        <v>1179</v>
      </c>
      <c r="F150" s="111" t="s">
        <v>260</v>
      </c>
      <c r="G150" s="111" t="s">
        <v>1692</v>
      </c>
      <c r="H150" s="111" t="s">
        <v>1611</v>
      </c>
      <c r="I150" s="115" t="str">
        <f>_xlfn.XLOOKUP($A150,tbl_Analysis[Record_ID],tbl_Analysis[Record_Status],"")</f>
        <v>Completed</v>
      </c>
      <c r="J150" s="115" t="str">
        <f>_xlfn.XLOOKUP($A150,tbl_Analysis[Record_ID],tbl_Analysis[Currently_Available],"")</f>
        <v>No</v>
      </c>
      <c r="K150" s="115" t="str">
        <f>_xlfn.XLOOKUP($A150,tbl_Analysis[Record_ID],tbl_Analysis[Verified],"")</f>
        <v>Yes</v>
      </c>
      <c r="L150" s="111" t="str">
        <f>_xlfn.XLOOKUP($A150,tbl_Analysis[Record_ID],tbl_Analysis[Geographic_Scope_Type],"")</f>
        <v>National</v>
      </c>
      <c r="M150" s="111" t="str">
        <f>_xlfn.XLOOKUP($A150,tbl_Analysis[Record_ID],tbl_Analysis[Geographic_Scope_Detail],"")</f>
        <v>Ireland; National Bioeconomy Campus, Lisheen, Co. Tipperary</v>
      </c>
      <c r="N150" s="113" t="s">
        <v>2400</v>
      </c>
      <c r="O150" s="113" t="s">
        <v>2392</v>
      </c>
      <c r="P150" s="113" t="s">
        <v>2290</v>
      </c>
      <c r="Q150" s="113" t="s">
        <v>1022</v>
      </c>
      <c r="R150" s="113">
        <v>52.683999999999997</v>
      </c>
      <c r="S150" s="113">
        <v>-7.6459999999999999</v>
      </c>
      <c r="T150" s="110" t="s">
        <v>1614</v>
      </c>
      <c r="U150" s="110" t="s">
        <v>2401</v>
      </c>
      <c r="V150" s="110" t="s">
        <v>2476</v>
      </c>
      <c r="W150" s="110" t="s">
        <v>2477</v>
      </c>
      <c r="Z150" s="112"/>
      <c r="AA150" s="112"/>
      <c r="AB150" s="112"/>
      <c r="AC150" s="112"/>
    </row>
    <row r="151" spans="1:29" ht="80" x14ac:dyDescent="0.2">
      <c r="A151" s="111" t="s">
        <v>1847</v>
      </c>
      <c r="B151" s="114" t="s">
        <v>1192</v>
      </c>
      <c r="C151" s="111" t="s">
        <v>1778</v>
      </c>
      <c r="D151" s="111" t="s">
        <v>1779</v>
      </c>
      <c r="E151" s="111" t="s">
        <v>1193</v>
      </c>
      <c r="F151" s="111" t="s">
        <v>260</v>
      </c>
      <c r="G151" s="111" t="s">
        <v>1692</v>
      </c>
      <c r="H151" s="111" t="s">
        <v>1611</v>
      </c>
      <c r="I151" s="111" t="str">
        <f>_xlfn.XLOOKUP($A151,tbl_Analysis[Record_ID],tbl_Analysis[Record_Status],"")</f>
        <v>Active</v>
      </c>
      <c r="J151" s="111" t="str">
        <f>_xlfn.XLOOKUP($A151,tbl_Analysis[Record_ID],tbl_Analysis[Currently_Available],"")</f>
        <v>Yes</v>
      </c>
      <c r="K151" s="111" t="str">
        <f>_xlfn.XLOOKUP($A151,tbl_Analysis[Record_ID],tbl_Analysis[Verified],"")</f>
        <v>Yes</v>
      </c>
      <c r="L151" s="115" t="str">
        <f>_xlfn.XLOOKUP($A151,tbl_Analysis[Record_ID],tbl_Analysis[Geographic_Scope_Type],"")</f>
        <v>European</v>
      </c>
      <c r="M151" s="115" t="str">
        <f>_xlfn.XLOOKUP($A151,tbl_Analysis[Record_ID],tbl_Analysis[Geographic_Scope_Detail],"")</f>
        <v>Ireland / Europe</v>
      </c>
      <c r="N151" s="113" t="s">
        <v>2478</v>
      </c>
      <c r="O151" s="113" t="s">
        <v>2224</v>
      </c>
      <c r="P151" s="113" t="s">
        <v>2467</v>
      </c>
      <c r="Q151" s="113" t="s">
        <v>1022</v>
      </c>
      <c r="R151" s="111"/>
      <c r="S151" s="111"/>
      <c r="T151" s="110" t="s">
        <v>2226</v>
      </c>
      <c r="U151" s="110" t="s">
        <v>2227</v>
      </c>
      <c r="V151" s="110" t="s">
        <v>2479</v>
      </c>
      <c r="W151" s="110" t="s">
        <v>2480</v>
      </c>
      <c r="Z151" s="112"/>
      <c r="AA151" s="112"/>
      <c r="AB151" s="112"/>
      <c r="AC151" s="112"/>
    </row>
    <row r="152" spans="1:29" ht="48" x14ac:dyDescent="0.2">
      <c r="A152" s="111" t="s">
        <v>1849</v>
      </c>
      <c r="B152" s="114" t="s">
        <v>1204</v>
      </c>
      <c r="C152" s="111" t="s">
        <v>1778</v>
      </c>
      <c r="D152" s="111" t="s">
        <v>1779</v>
      </c>
      <c r="E152" s="111" t="s">
        <v>1205</v>
      </c>
      <c r="F152" s="111" t="s">
        <v>1621</v>
      </c>
      <c r="G152" s="111" t="s">
        <v>1610</v>
      </c>
      <c r="H152" s="111" t="s">
        <v>1611</v>
      </c>
      <c r="I152" s="111" t="str">
        <f>_xlfn.XLOOKUP($A152,tbl_Analysis[Record_ID],tbl_Analysis[Record_Status],"")</f>
        <v>Historical</v>
      </c>
      <c r="J152" s="111" t="str">
        <f>_xlfn.XLOOKUP($A152,tbl_Analysis[Record_ID],tbl_Analysis[Currently_Available],"")</f>
        <v>No</v>
      </c>
      <c r="K152" s="111" t="str">
        <f>_xlfn.XLOOKUP($A152,tbl_Analysis[Record_ID],tbl_Analysis[Verified],"")</f>
        <v>Yes</v>
      </c>
      <c r="L152" s="111" t="str">
        <f>_xlfn.XLOOKUP($A152,tbl_Analysis[Record_ID],tbl_Analysis[Geographic_Scope_Type],"")</f>
        <v>National</v>
      </c>
      <c r="M152" s="111" t="str">
        <f>_xlfn.XLOOKUP($A152,tbl_Analysis[Record_ID],tbl_Analysis[Geographic_Scope_Detail],"")</f>
        <v>Ireland – national; physical delivery across numerous counties and online</v>
      </c>
      <c r="N152" s="113" t="s">
        <v>2196</v>
      </c>
      <c r="O152" s="113" t="s">
        <v>2197</v>
      </c>
      <c r="P152" s="113" t="s">
        <v>71</v>
      </c>
      <c r="Q152" s="113" t="s">
        <v>1022</v>
      </c>
      <c r="R152" s="113">
        <v>53.397799999999997</v>
      </c>
      <c r="S152" s="113">
        <v>-6.2632000000000003</v>
      </c>
      <c r="T152" s="110" t="s">
        <v>1614</v>
      </c>
      <c r="U152" s="110" t="s">
        <v>2401</v>
      </c>
      <c r="V152" s="110" t="s">
        <v>2481</v>
      </c>
      <c r="W152" s="110" t="s">
        <v>2482</v>
      </c>
      <c r="Z152" s="6"/>
      <c r="AA152" s="6"/>
      <c r="AB152" s="6"/>
      <c r="AC152" s="6"/>
    </row>
    <row r="153" spans="1:29" ht="64" x14ac:dyDescent="0.2">
      <c r="A153" s="111" t="s">
        <v>1850</v>
      </c>
      <c r="B153" s="114" t="s">
        <v>1219</v>
      </c>
      <c r="C153" s="111" t="s">
        <v>1778</v>
      </c>
      <c r="D153" s="111" t="s">
        <v>1779</v>
      </c>
      <c r="E153" s="111" t="s">
        <v>1220</v>
      </c>
      <c r="F153" s="111" t="s">
        <v>260</v>
      </c>
      <c r="G153" s="111" t="s">
        <v>1610</v>
      </c>
      <c r="H153" s="111" t="s">
        <v>1611</v>
      </c>
      <c r="I153" s="115" t="str">
        <f>_xlfn.XLOOKUP($A153,tbl_Analysis[Record_ID],tbl_Analysis[Record_Status],"")</f>
        <v>Historical</v>
      </c>
      <c r="J153" s="115" t="str">
        <f>_xlfn.XLOOKUP($A153,tbl_Analysis[Record_ID],tbl_Analysis[Currently_Available],"")</f>
        <v>No</v>
      </c>
      <c r="K153" s="115" t="str">
        <f>_xlfn.XLOOKUP($A153,tbl_Analysis[Record_ID],tbl_Analysis[Verified],"")</f>
        <v>Yes</v>
      </c>
      <c r="L153" s="115" t="str">
        <f>_xlfn.XLOOKUP($A153,tbl_Analysis[Record_ID],tbl_Analysis[Geographic_Scope_Type],"")</f>
        <v>National</v>
      </c>
      <c r="M153" s="115" t="str">
        <f>_xlfn.XLOOKUP($A153,tbl_Analysis[Record_ID],tbl_Analysis[Geographic_Scope_Detail],"")</f>
        <v>Ireland – national</v>
      </c>
      <c r="N153" s="113" t="s">
        <v>2483</v>
      </c>
      <c r="O153" s="113" t="s">
        <v>71</v>
      </c>
      <c r="P153" s="113" t="s">
        <v>71</v>
      </c>
      <c r="Q153" s="113" t="s">
        <v>1022</v>
      </c>
      <c r="R153" s="113">
        <v>53.308199999999999</v>
      </c>
      <c r="S153" s="113">
        <v>-6.2237999999999998</v>
      </c>
      <c r="T153" s="110" t="s">
        <v>1614</v>
      </c>
      <c r="U153" s="110" t="s">
        <v>2160</v>
      </c>
      <c r="V153" s="110" t="s">
        <v>2484</v>
      </c>
      <c r="W153" s="110" t="s">
        <v>2485</v>
      </c>
      <c r="Z153" s="112"/>
      <c r="AA153" s="112"/>
      <c r="AB153" s="112"/>
      <c r="AC153" s="112"/>
    </row>
    <row r="154" spans="1:29" ht="48" x14ac:dyDescent="0.2">
      <c r="A154" s="111" t="s">
        <v>1851</v>
      </c>
      <c r="B154" s="114" t="s">
        <v>1231</v>
      </c>
      <c r="C154" s="111" t="s">
        <v>1778</v>
      </c>
      <c r="D154" s="111" t="s">
        <v>1779</v>
      </c>
      <c r="E154" s="111" t="s">
        <v>1232</v>
      </c>
      <c r="F154" s="111" t="s">
        <v>1676</v>
      </c>
      <c r="G154" s="111" t="s">
        <v>1610</v>
      </c>
      <c r="H154" s="111" t="s">
        <v>1611</v>
      </c>
      <c r="I154" s="111" t="str">
        <f>_xlfn.XLOOKUP($A154,tbl_Analysis[Record_ID],tbl_Analysis[Record_Status],"")</f>
        <v>Historical</v>
      </c>
      <c r="J154" s="111" t="str">
        <f>_xlfn.XLOOKUP($A154,tbl_Analysis[Record_ID],tbl_Analysis[Currently_Available],"")</f>
        <v>No</v>
      </c>
      <c r="K154" s="111" t="str">
        <f>_xlfn.XLOOKUP($A154,tbl_Analysis[Record_ID],tbl_Analysis[Verified],"")</f>
        <v>Yes</v>
      </c>
      <c r="L154" s="111" t="str">
        <f>_xlfn.XLOOKUP($A154,tbl_Analysis[Record_ID],tbl_Analysis[Geographic_Scope_Type],"")</f>
        <v>County</v>
      </c>
      <c r="M154" s="111" t="str">
        <f>_xlfn.XLOOKUP($A154,tbl_Analysis[Record_ID],tbl_Analysis[Geographic_Scope_Detail],"")</f>
        <v>Galway, Kilkenny, Laois, Limerick, Longford, Offaly, Roscommon, Tipperary and Westmeath</v>
      </c>
      <c r="N154" s="113" t="s">
        <v>2486</v>
      </c>
      <c r="O154" s="113" t="s">
        <v>2487</v>
      </c>
      <c r="P154" s="113" t="s">
        <v>2473</v>
      </c>
      <c r="Q154" s="113" t="s">
        <v>1022</v>
      </c>
      <c r="R154" s="113">
        <v>53.095700000000001</v>
      </c>
      <c r="S154" s="113">
        <v>-7.9116999999999997</v>
      </c>
      <c r="T154" s="110" t="s">
        <v>1614</v>
      </c>
      <c r="U154" s="110" t="s">
        <v>2270</v>
      </c>
      <c r="V154" s="110" t="s">
        <v>2488</v>
      </c>
      <c r="W154" s="110" t="s">
        <v>2489</v>
      </c>
      <c r="Z154" s="112"/>
      <c r="AA154" s="112"/>
      <c r="AB154" s="112"/>
      <c r="AC154" s="112"/>
    </row>
    <row r="155" spans="1:29" ht="48" x14ac:dyDescent="0.2">
      <c r="A155" s="111" t="s">
        <v>1852</v>
      </c>
      <c r="B155" s="114" t="s">
        <v>1244</v>
      </c>
      <c r="C155" s="111" t="s">
        <v>1778</v>
      </c>
      <c r="D155" s="111" t="s">
        <v>1779</v>
      </c>
      <c r="E155" s="111" t="s">
        <v>1245</v>
      </c>
      <c r="F155" s="111" t="s">
        <v>1621</v>
      </c>
      <c r="G155" s="111" t="s">
        <v>1610</v>
      </c>
      <c r="H155" s="111" t="s">
        <v>1611</v>
      </c>
      <c r="I155" s="111" t="str">
        <f>_xlfn.XLOOKUP($A155,tbl_Analysis[Record_ID],tbl_Analysis[Record_Status],"")</f>
        <v>Historical</v>
      </c>
      <c r="J155" s="111" t="str">
        <f>_xlfn.XLOOKUP($A155,tbl_Analysis[Record_ID],tbl_Analysis[Currently_Available],"")</f>
        <v>No</v>
      </c>
      <c r="K155" s="111" t="str">
        <f>_xlfn.XLOOKUP($A155,tbl_Analysis[Record_ID],tbl_Analysis[Verified],"")</f>
        <v>Yes</v>
      </c>
      <c r="L155" s="115" t="str">
        <f>_xlfn.XLOOKUP($A155,tbl_Analysis[Record_ID],tbl_Analysis[Geographic_Scope_Type],"")</f>
        <v>Regional</v>
      </c>
      <c r="M155" s="115" t="str">
        <f>_xlfn.XLOOKUP($A155,tbl_Analysis[Record_ID],tbl_Analysis[Geographic_Scope_Detail],"")</f>
        <v>Dublin and outreach across selected counties in Leinster and the Midlands</v>
      </c>
      <c r="N155" s="113" t="s">
        <v>1245</v>
      </c>
      <c r="O155" s="113" t="s">
        <v>2490</v>
      </c>
      <c r="P155" s="113" t="s">
        <v>71</v>
      </c>
      <c r="Q155" s="113" t="s">
        <v>1022</v>
      </c>
      <c r="R155" s="113">
        <v>53.288600000000002</v>
      </c>
      <c r="S155" s="113">
        <v>-6.2386999999999997</v>
      </c>
      <c r="T155" s="110" t="s">
        <v>1614</v>
      </c>
      <c r="U155" s="110" t="s">
        <v>2270</v>
      </c>
      <c r="V155" s="110" t="s">
        <v>2491</v>
      </c>
      <c r="W155" s="110" t="s">
        <v>2492</v>
      </c>
      <c r="Z155" s="112"/>
      <c r="AA155" s="112"/>
      <c r="AB155" s="112"/>
      <c r="AC155" s="112"/>
    </row>
    <row r="156" spans="1:29" ht="32" x14ac:dyDescent="0.2">
      <c r="A156" s="111" t="s">
        <v>1853</v>
      </c>
      <c r="B156" s="114" t="s">
        <v>1256</v>
      </c>
      <c r="C156" s="111" t="s">
        <v>1778</v>
      </c>
      <c r="D156" s="111" t="s">
        <v>1779</v>
      </c>
      <c r="E156" s="111" t="s">
        <v>251</v>
      </c>
      <c r="F156" s="111" t="s">
        <v>260</v>
      </c>
      <c r="G156" s="111" t="s">
        <v>1610</v>
      </c>
      <c r="H156" s="111" t="s">
        <v>1611</v>
      </c>
      <c r="I156" s="115" t="str">
        <f>_xlfn.XLOOKUP($A156,tbl_Analysis[Record_ID],tbl_Analysis[Record_Status],"")</f>
        <v>Historical</v>
      </c>
      <c r="J156" s="115" t="str">
        <f>_xlfn.XLOOKUP($A156,tbl_Analysis[Record_ID],tbl_Analysis[Currently_Available],"")</f>
        <v>No</v>
      </c>
      <c r="K156" s="115" t="str">
        <f>_xlfn.XLOOKUP($A156,tbl_Analysis[Record_ID],tbl_Analysis[Verified],"")</f>
        <v>Yes</v>
      </c>
      <c r="L156" s="111" t="str">
        <f>_xlfn.XLOOKUP($A156,tbl_Analysis[Record_ID],tbl_Analysis[Geographic_Scope_Type],"")</f>
        <v>National</v>
      </c>
      <c r="M156" s="111" t="str">
        <f>_xlfn.XLOOKUP($A156,tbl_Analysis[Record_ID],tbl_Analysis[Geographic_Scope_Detail],"")</f>
        <v>Ireland – national / online and at participating tree collections</v>
      </c>
      <c r="N156" s="113" t="s">
        <v>2242</v>
      </c>
      <c r="O156" s="113" t="s">
        <v>253</v>
      </c>
      <c r="P156" s="113" t="s">
        <v>253</v>
      </c>
      <c r="Q156" s="113" t="s">
        <v>1022</v>
      </c>
      <c r="R156" s="113">
        <v>51.893999999999998</v>
      </c>
      <c r="S156" s="113">
        <v>-8.4944000000000006</v>
      </c>
      <c r="T156" s="110" t="s">
        <v>1614</v>
      </c>
      <c r="U156" s="110" t="s">
        <v>2160</v>
      </c>
      <c r="V156" s="110" t="s">
        <v>2493</v>
      </c>
      <c r="W156" s="110" t="s">
        <v>2494</v>
      </c>
      <c r="Z156" s="112"/>
      <c r="AA156" s="112"/>
      <c r="AB156" s="112"/>
      <c r="AC156" s="112"/>
    </row>
    <row r="157" spans="1:29" ht="32" x14ac:dyDescent="0.2">
      <c r="A157" s="111" t="s">
        <v>1854</v>
      </c>
      <c r="B157" s="114" t="s">
        <v>1266</v>
      </c>
      <c r="C157" s="111" t="s">
        <v>1778</v>
      </c>
      <c r="D157" s="111" t="s">
        <v>1779</v>
      </c>
      <c r="E157" s="111" t="s">
        <v>251</v>
      </c>
      <c r="F157" s="111" t="s">
        <v>260</v>
      </c>
      <c r="G157" s="111" t="s">
        <v>1610</v>
      </c>
      <c r="H157" s="111" t="s">
        <v>1611</v>
      </c>
      <c r="I157" s="111" t="str">
        <f>_xlfn.XLOOKUP($A157,tbl_Analysis[Record_ID],tbl_Analysis[Record_Status],"")</f>
        <v>Historical</v>
      </c>
      <c r="J157" s="111" t="str">
        <f>_xlfn.XLOOKUP($A157,tbl_Analysis[Record_ID],tbl_Analysis[Currently_Available],"")</f>
        <v>No</v>
      </c>
      <c r="K157" s="111" t="str">
        <f>_xlfn.XLOOKUP($A157,tbl_Analysis[Record_ID],tbl_Analysis[Verified],"")</f>
        <v>Yes</v>
      </c>
      <c r="L157" s="115" t="str">
        <f>_xlfn.XLOOKUP($A157,tbl_Analysis[Record_ID],tbl_Analysis[Geographic_Scope_Type],"")</f>
        <v>County</v>
      </c>
      <c r="M157" s="115" t="str">
        <f>_xlfn.XLOOKUP($A157,tbl_Analysis[Record_ID],tbl_Analysis[Geographic_Scope_Detail],"")</f>
        <v>Cork / online</v>
      </c>
      <c r="N157" s="113" t="s">
        <v>2242</v>
      </c>
      <c r="O157" s="113" t="s">
        <v>253</v>
      </c>
      <c r="P157" s="113" t="s">
        <v>253</v>
      </c>
      <c r="Q157" s="113" t="s">
        <v>1022</v>
      </c>
      <c r="R157" s="113">
        <v>51.893999999999998</v>
      </c>
      <c r="S157" s="113">
        <v>-8.4944000000000006</v>
      </c>
      <c r="T157" s="110" t="s">
        <v>1614</v>
      </c>
      <c r="U157" s="110" t="s">
        <v>2160</v>
      </c>
      <c r="V157" s="110" t="s">
        <v>2493</v>
      </c>
      <c r="W157" s="110" t="s">
        <v>2495</v>
      </c>
      <c r="Z157" s="112"/>
      <c r="AA157" s="112"/>
      <c r="AB157" s="112"/>
      <c r="AC157" s="112"/>
    </row>
    <row r="158" spans="1:29" ht="48" x14ac:dyDescent="0.2">
      <c r="A158" s="111" t="s">
        <v>1855</v>
      </c>
      <c r="B158" s="114" t="s">
        <v>1276</v>
      </c>
      <c r="C158" s="111" t="s">
        <v>1778</v>
      </c>
      <c r="D158" s="111" t="s">
        <v>1779</v>
      </c>
      <c r="E158" s="111" t="s">
        <v>251</v>
      </c>
      <c r="F158" s="111" t="s">
        <v>260</v>
      </c>
      <c r="G158" s="111" t="s">
        <v>1610</v>
      </c>
      <c r="H158" s="111" t="s">
        <v>1611</v>
      </c>
      <c r="I158" s="111" t="str">
        <f>_xlfn.XLOOKUP($A158,tbl_Analysis[Record_ID],tbl_Analysis[Record_Status],"")</f>
        <v>Historical</v>
      </c>
      <c r="J158" s="111" t="str">
        <f>_xlfn.XLOOKUP($A158,tbl_Analysis[Record_ID],tbl_Analysis[Currently_Available],"")</f>
        <v>No</v>
      </c>
      <c r="K158" s="111" t="str">
        <f>_xlfn.XLOOKUP($A158,tbl_Analysis[Record_ID],tbl_Analysis[Verified],"")</f>
        <v>Yes</v>
      </c>
      <c r="L158" s="111" t="str">
        <f>_xlfn.XLOOKUP($A158,tbl_Analysis[Record_ID],tbl_Analysis[Geographic_Scope_Type],"")</f>
        <v>National</v>
      </c>
      <c r="M158" s="111" t="str">
        <f>_xlfn.XLOOKUP($A158,tbl_Analysis[Record_ID],tbl_Analysis[Geographic_Scope_Detail],"")</f>
        <v>Ireland – national / online</v>
      </c>
      <c r="N158" s="113" t="s">
        <v>2242</v>
      </c>
      <c r="O158" s="113" t="s">
        <v>253</v>
      </c>
      <c r="P158" s="113" t="s">
        <v>253</v>
      </c>
      <c r="Q158" s="113" t="s">
        <v>1022</v>
      </c>
      <c r="R158" s="113">
        <v>51.893999999999998</v>
      </c>
      <c r="S158" s="111">
        <v>-8.4944000000000006</v>
      </c>
      <c r="T158" s="110" t="s">
        <v>1614</v>
      </c>
      <c r="U158" s="110" t="s">
        <v>2160</v>
      </c>
      <c r="V158" s="110" t="s">
        <v>2496</v>
      </c>
      <c r="W158" s="110" t="s">
        <v>2497</v>
      </c>
      <c r="Z158" s="112"/>
      <c r="AA158" s="112"/>
      <c r="AB158" s="112"/>
      <c r="AC158" s="112"/>
    </row>
    <row r="159" spans="1:29" ht="48" x14ac:dyDescent="0.2">
      <c r="A159" s="111" t="s">
        <v>1856</v>
      </c>
      <c r="B159" s="114" t="s">
        <v>1286</v>
      </c>
      <c r="C159" s="111" t="s">
        <v>1778</v>
      </c>
      <c r="D159" s="111" t="s">
        <v>1779</v>
      </c>
      <c r="E159" s="111" t="s">
        <v>1287</v>
      </c>
      <c r="F159" s="111" t="s">
        <v>260</v>
      </c>
      <c r="G159" s="111" t="s">
        <v>1610</v>
      </c>
      <c r="H159" s="111" t="s">
        <v>1611</v>
      </c>
      <c r="I159" s="115" t="str">
        <f>_xlfn.XLOOKUP($A159,tbl_Analysis[Record_ID],tbl_Analysis[Record_Status],"")</f>
        <v>Active</v>
      </c>
      <c r="J159" s="115" t="str">
        <f>_xlfn.XLOOKUP($A159,tbl_Analysis[Record_ID],tbl_Analysis[Currently_Available],"")</f>
        <v>Yes</v>
      </c>
      <c r="K159" s="115" t="str">
        <f>_xlfn.XLOOKUP($A159,tbl_Analysis[Record_ID],tbl_Analysis[Verified],"")</f>
        <v>Yes</v>
      </c>
      <c r="L159" s="115" t="str">
        <f>_xlfn.XLOOKUP($A159,tbl_Analysis[Record_ID],tbl_Analysis[Geographic_Scope_Type],"")</f>
        <v>Local</v>
      </c>
      <c r="M159" s="115" t="str">
        <f>_xlfn.XLOOKUP($A159,tbl_Analysis[Record_ID],tbl_Analysis[Geographic_Scope_Detail],"")</f>
        <v>Initial delivery in Cavan, Louth and Monaghan; expanded delivery includes Meath and Tipperary</v>
      </c>
      <c r="N159" s="113" t="s">
        <v>2498</v>
      </c>
      <c r="O159" s="113" t="s">
        <v>2499</v>
      </c>
      <c r="P159" s="113" t="s">
        <v>2500</v>
      </c>
      <c r="Q159" s="113" t="s">
        <v>1022</v>
      </c>
      <c r="R159" s="113">
        <v>53.9846</v>
      </c>
      <c r="S159" s="113">
        <v>-6.3917000000000002</v>
      </c>
      <c r="T159" s="110" t="s">
        <v>1614</v>
      </c>
      <c r="U159" s="110" t="s">
        <v>2160</v>
      </c>
      <c r="V159" s="110" t="s">
        <v>2501</v>
      </c>
      <c r="W159" s="110" t="s">
        <v>2502</v>
      </c>
      <c r="Z159" s="112"/>
      <c r="AA159" s="112"/>
      <c r="AB159" s="112"/>
      <c r="AC159" s="112"/>
    </row>
    <row r="160" spans="1:29" ht="32" x14ac:dyDescent="0.2">
      <c r="A160" s="111" t="s">
        <v>1857</v>
      </c>
      <c r="B160" s="114" t="s">
        <v>1298</v>
      </c>
      <c r="C160" s="111" t="s">
        <v>1778</v>
      </c>
      <c r="D160" s="111" t="s">
        <v>1779</v>
      </c>
      <c r="E160" s="111" t="s">
        <v>1299</v>
      </c>
      <c r="F160" s="111" t="s">
        <v>260</v>
      </c>
      <c r="G160" s="111" t="s">
        <v>1610</v>
      </c>
      <c r="H160" s="111" t="s">
        <v>1611</v>
      </c>
      <c r="I160" s="111" t="str">
        <f>_xlfn.XLOOKUP($A160,tbl_Analysis[Record_ID],tbl_Analysis[Record_Status],"")</f>
        <v>Active</v>
      </c>
      <c r="J160" s="111" t="str">
        <f>_xlfn.XLOOKUP($A160,tbl_Analysis[Record_ID],tbl_Analysis[Currently_Available],"")</f>
        <v>Yes</v>
      </c>
      <c r="K160" s="111" t="str">
        <f>_xlfn.XLOOKUP($A160,tbl_Analysis[Record_ID],tbl_Analysis[Verified],"")</f>
        <v>Yes</v>
      </c>
      <c r="L160" s="111" t="str">
        <f>_xlfn.XLOOKUP($A160,tbl_Analysis[Record_ID],tbl_Analysis[Geographic_Scope_Type],"")</f>
        <v>County</v>
      </c>
      <c r="M160" s="111" t="str">
        <f>_xlfn.XLOOKUP($A160,tbl_Analysis[Record_ID],tbl_Analysis[Geographic_Scope_Detail],"")</f>
        <v>University of Limerick campus and participating primary schools</v>
      </c>
      <c r="N160" s="113" t="s">
        <v>2503</v>
      </c>
      <c r="O160" s="113" t="s">
        <v>2504</v>
      </c>
      <c r="P160" s="113" t="s">
        <v>26</v>
      </c>
      <c r="Q160" s="113" t="s">
        <v>1022</v>
      </c>
      <c r="R160" s="113">
        <v>52.673000000000002</v>
      </c>
      <c r="S160" s="113">
        <v>-8.5709</v>
      </c>
      <c r="T160" s="110" t="s">
        <v>1614</v>
      </c>
      <c r="U160" s="110" t="s">
        <v>2270</v>
      </c>
      <c r="V160" s="110" t="s">
        <v>2505</v>
      </c>
      <c r="W160" s="110" t="s">
        <v>2506</v>
      </c>
      <c r="Z160" s="112"/>
      <c r="AA160" s="112"/>
      <c r="AB160" s="112"/>
      <c r="AC160" s="112"/>
    </row>
    <row r="161" spans="1:29" ht="32" x14ac:dyDescent="0.2">
      <c r="A161" s="111" t="s">
        <v>1858</v>
      </c>
      <c r="B161" s="114" t="s">
        <v>1309</v>
      </c>
      <c r="C161" s="111" t="s">
        <v>1778</v>
      </c>
      <c r="D161" s="111" t="s">
        <v>1779</v>
      </c>
      <c r="E161" s="111" t="s">
        <v>1310</v>
      </c>
      <c r="F161" s="111" t="s">
        <v>1629</v>
      </c>
      <c r="G161" s="111" t="s">
        <v>1610</v>
      </c>
      <c r="H161" s="111" t="s">
        <v>1611</v>
      </c>
      <c r="I161" s="111" t="str">
        <f>_xlfn.XLOOKUP($A161,tbl_Analysis[Record_ID],tbl_Analysis[Record_Status],"")</f>
        <v>Active</v>
      </c>
      <c r="J161" s="111" t="str">
        <f>_xlfn.XLOOKUP($A161,tbl_Analysis[Record_ID],tbl_Analysis[Currently_Available],"")</f>
        <v>Yes</v>
      </c>
      <c r="K161" s="111" t="str">
        <f>_xlfn.XLOOKUP($A161,tbl_Analysis[Record_ID],tbl_Analysis[Verified],"")</f>
        <v>Yes</v>
      </c>
      <c r="L161" s="115" t="str">
        <f>_xlfn.XLOOKUP($A161,tbl_Analysis[Record_ID],tbl_Analysis[Geographic_Scope_Type],"")</f>
        <v>National</v>
      </c>
      <c r="M161" s="115" t="str">
        <f>_xlfn.XLOOKUP($A161,tbl_Analysis[Record_ID],tbl_Analysis[Geographic_Scope_Detail],"")</f>
        <v>Ireland – national</v>
      </c>
      <c r="N161" s="113" t="s">
        <v>2507</v>
      </c>
      <c r="O161" s="113" t="s">
        <v>2440</v>
      </c>
      <c r="P161" s="113" t="s">
        <v>253</v>
      </c>
      <c r="Q161" s="113" t="s">
        <v>1022</v>
      </c>
      <c r="R161" s="113">
        <v>52.162999999999997</v>
      </c>
      <c r="S161" s="113">
        <v>-8.2590000000000003</v>
      </c>
      <c r="T161" s="110" t="s">
        <v>1614</v>
      </c>
      <c r="U161" s="110" t="s">
        <v>2441</v>
      </c>
      <c r="V161" s="110" t="s">
        <v>2508</v>
      </c>
      <c r="W161" s="110" t="s">
        <v>2509</v>
      </c>
      <c r="Z161" s="112"/>
      <c r="AA161" s="112"/>
      <c r="AB161" s="112"/>
      <c r="AC161" s="112"/>
    </row>
    <row r="162" spans="1:29" ht="32" x14ac:dyDescent="0.2">
      <c r="A162" s="111" t="s">
        <v>1859</v>
      </c>
      <c r="B162" s="114" t="s">
        <v>1320</v>
      </c>
      <c r="C162" s="111" t="s">
        <v>1778</v>
      </c>
      <c r="D162" s="111" t="s">
        <v>1779</v>
      </c>
      <c r="E162" s="111" t="s">
        <v>1321</v>
      </c>
      <c r="F162" s="111" t="s">
        <v>260</v>
      </c>
      <c r="G162" s="111" t="s">
        <v>1610</v>
      </c>
      <c r="H162" s="111" t="s">
        <v>1611</v>
      </c>
      <c r="I162" s="115" t="str">
        <f>_xlfn.XLOOKUP($A162,tbl_Analysis[Record_ID],tbl_Analysis[Record_Status],"")</f>
        <v>Active</v>
      </c>
      <c r="J162" s="115" t="str">
        <f>_xlfn.XLOOKUP($A162,tbl_Analysis[Record_ID],tbl_Analysis[Currently_Available],"")</f>
        <v>Yes</v>
      </c>
      <c r="K162" s="115" t="str">
        <f>_xlfn.XLOOKUP($A162,tbl_Analysis[Record_ID],tbl_Analysis[Verified],"")</f>
        <v>Yes</v>
      </c>
      <c r="L162" s="111" t="str">
        <f>_xlfn.XLOOKUP($A162,tbl_Analysis[Record_ID],tbl_Analysis[Geographic_Scope_Type],"")</f>
        <v>County</v>
      </c>
      <c r="M162" s="111" t="str">
        <f>_xlfn.XLOOKUP($A162,tbl_Analysis[Record_ID],tbl_Analysis[Geographic_Scope_Detail],"")</f>
        <v>Westport, Co. Mayo</v>
      </c>
      <c r="N162" s="113" t="s">
        <v>2510</v>
      </c>
      <c r="O162" s="113" t="s">
        <v>2279</v>
      </c>
      <c r="P162" s="113" t="s">
        <v>2280</v>
      </c>
      <c r="Q162" s="113" t="s">
        <v>1022</v>
      </c>
      <c r="R162" s="113">
        <v>53.800800000000002</v>
      </c>
      <c r="S162" s="113">
        <v>-9.52</v>
      </c>
      <c r="T162" s="110" t="s">
        <v>1637</v>
      </c>
      <c r="U162" s="110" t="s">
        <v>2270</v>
      </c>
      <c r="V162" s="110" t="s">
        <v>2511</v>
      </c>
      <c r="W162" s="110" t="s">
        <v>2512</v>
      </c>
      <c r="Z162" s="112"/>
      <c r="AA162" s="112"/>
      <c r="AB162" s="112"/>
      <c r="AC162" s="112"/>
    </row>
    <row r="163" spans="1:29" ht="64" x14ac:dyDescent="0.2">
      <c r="A163" s="111" t="s">
        <v>1860</v>
      </c>
      <c r="B163" s="114" t="s">
        <v>1331</v>
      </c>
      <c r="C163" s="111" t="s">
        <v>1778</v>
      </c>
      <c r="D163" s="111" t="s">
        <v>1779</v>
      </c>
      <c r="E163" s="111" t="s">
        <v>1332</v>
      </c>
      <c r="F163" s="111" t="s">
        <v>1621</v>
      </c>
      <c r="G163" s="111" t="s">
        <v>1610</v>
      </c>
      <c r="H163" s="111" t="s">
        <v>1611</v>
      </c>
      <c r="I163" s="111" t="str">
        <f>_xlfn.XLOOKUP($A163,tbl_Analysis[Record_ID],tbl_Analysis[Record_Status],"")</f>
        <v>Historical</v>
      </c>
      <c r="J163" s="111" t="str">
        <f>_xlfn.XLOOKUP($A163,tbl_Analysis[Record_ID],tbl_Analysis[Currently_Available],"")</f>
        <v>No</v>
      </c>
      <c r="K163" s="111" t="str">
        <f>_xlfn.XLOOKUP($A163,tbl_Analysis[Record_ID],tbl_Analysis[Verified],"")</f>
        <v>Yes</v>
      </c>
      <c r="L163" s="115" t="str">
        <f>_xlfn.XLOOKUP($A163,tbl_Analysis[Record_ID],tbl_Analysis[Geographic_Scope_Type],"")</f>
        <v>Regional</v>
      </c>
      <c r="M163" s="115" t="str">
        <f>_xlfn.XLOOKUP($A163,tbl_Analysis[Record_ID],tbl_Analysis[Geographic_Scope_Detail],"")</f>
        <v>Seven aquatic environments across Ireland</v>
      </c>
      <c r="N163" s="113" t="s">
        <v>2513</v>
      </c>
      <c r="O163" s="113" t="s">
        <v>2413</v>
      </c>
      <c r="P163" s="113" t="s">
        <v>2514</v>
      </c>
      <c r="Q163" s="113" t="s">
        <v>1022</v>
      </c>
      <c r="R163" s="113"/>
      <c r="S163" s="113"/>
      <c r="T163" s="110" t="s">
        <v>2226</v>
      </c>
      <c r="U163" s="110" t="s">
        <v>2415</v>
      </c>
      <c r="V163" s="110" t="s">
        <v>2515</v>
      </c>
      <c r="W163" s="110" t="s">
        <v>2516</v>
      </c>
      <c r="Z163" s="112"/>
      <c r="AA163" s="112"/>
      <c r="AB163" s="112"/>
      <c r="AC163" s="112"/>
    </row>
    <row r="164" spans="1:29" ht="32" x14ac:dyDescent="0.2">
      <c r="A164" s="111" t="s">
        <v>1861</v>
      </c>
      <c r="B164" s="114" t="s">
        <v>1343</v>
      </c>
      <c r="C164" s="111" t="s">
        <v>1778</v>
      </c>
      <c r="D164" s="111" t="s">
        <v>1779</v>
      </c>
      <c r="E164" s="111" t="s">
        <v>1344</v>
      </c>
      <c r="F164" s="111" t="s">
        <v>1621</v>
      </c>
      <c r="G164" s="111" t="s">
        <v>1610</v>
      </c>
      <c r="H164" s="111" t="s">
        <v>1611</v>
      </c>
      <c r="I164" s="111" t="str">
        <f>_xlfn.XLOOKUP($A164,tbl_Analysis[Record_ID],tbl_Analysis[Record_Status],"")</f>
        <v>Planned</v>
      </c>
      <c r="J164" s="111" t="str">
        <f>_xlfn.XLOOKUP($A164,tbl_Analysis[Record_ID],tbl_Analysis[Currently_Available],"")</f>
        <v>No</v>
      </c>
      <c r="K164" s="111" t="str">
        <f>_xlfn.XLOOKUP($A164,tbl_Analysis[Record_ID],tbl_Analysis[Verified],"")</f>
        <v>Yes</v>
      </c>
      <c r="L164" s="111" t="str">
        <f>_xlfn.XLOOKUP($A164,tbl_Analysis[Record_ID],tbl_Analysis[Geographic_Scope_Type],"")</f>
        <v>National</v>
      </c>
      <c r="M164" s="111" t="str">
        <f>_xlfn.XLOOKUP($A164,tbl_Analysis[Record_ID],tbl_Analysis[Geographic_Scope_Detail],"")</f>
        <v>Ireland – national, with emphasis on national and DEIS schools</v>
      </c>
      <c r="N164" s="113" t="s">
        <v>2224</v>
      </c>
      <c r="O164" s="113" t="s">
        <v>2224</v>
      </c>
      <c r="P164" s="113" t="s">
        <v>2225</v>
      </c>
      <c r="Q164" s="113" t="s">
        <v>1022</v>
      </c>
      <c r="R164" s="113"/>
      <c r="S164" s="113"/>
      <c r="T164" s="110" t="s">
        <v>2226</v>
      </c>
      <c r="U164" s="110" t="s">
        <v>2227</v>
      </c>
      <c r="V164" s="110" t="s">
        <v>2517</v>
      </c>
      <c r="W164" s="110" t="s">
        <v>2518</v>
      </c>
      <c r="Z164" s="112"/>
      <c r="AA164" s="112"/>
      <c r="AB164" s="112"/>
      <c r="AC164" s="112"/>
    </row>
    <row r="165" spans="1:29" ht="48" x14ac:dyDescent="0.2">
      <c r="A165" s="111" t="s">
        <v>1862</v>
      </c>
      <c r="B165" s="114" t="s">
        <v>1356</v>
      </c>
      <c r="C165" s="111" t="s">
        <v>1778</v>
      </c>
      <c r="D165" s="111" t="s">
        <v>1779</v>
      </c>
      <c r="E165" s="111" t="s">
        <v>251</v>
      </c>
      <c r="F165" s="111" t="s">
        <v>260</v>
      </c>
      <c r="G165" s="111" t="s">
        <v>1610</v>
      </c>
      <c r="H165" s="111" t="s">
        <v>1611</v>
      </c>
      <c r="I165" s="115" t="str">
        <f>_xlfn.XLOOKUP($A165,tbl_Analysis[Record_ID],tbl_Analysis[Record_Status],"")</f>
        <v>Planned</v>
      </c>
      <c r="J165" s="115" t="str">
        <f>_xlfn.XLOOKUP($A165,tbl_Analysis[Record_ID],tbl_Analysis[Currently_Available],"")</f>
        <v>No</v>
      </c>
      <c r="K165" s="115" t="str">
        <f>_xlfn.XLOOKUP($A165,tbl_Analysis[Record_ID],tbl_Analysis[Verified],"")</f>
        <v>Yes</v>
      </c>
      <c r="L165" s="115" t="str">
        <f>_xlfn.XLOOKUP($A165,tbl_Analysis[Record_ID],tbl_Analysis[Geographic_Scope_Type],"")</f>
        <v>National</v>
      </c>
      <c r="M165" s="115" t="str">
        <f>_xlfn.XLOOKUP($A165,tbl_Analysis[Record_ID],tbl_Analysis[Geographic_Scope_Detail],"")</f>
        <v>Ireland – delivery locations not stated</v>
      </c>
      <c r="N165" s="113" t="s">
        <v>2242</v>
      </c>
      <c r="O165" s="113" t="s">
        <v>253</v>
      </c>
      <c r="P165" s="113" t="s">
        <v>253</v>
      </c>
      <c r="Q165" s="113" t="s">
        <v>1022</v>
      </c>
      <c r="R165" s="113">
        <v>51.893999999999998</v>
      </c>
      <c r="S165" s="113">
        <v>-8.4944000000000006</v>
      </c>
      <c r="T165" s="110" t="s">
        <v>1614</v>
      </c>
      <c r="U165" s="110" t="s">
        <v>2160</v>
      </c>
      <c r="V165" s="110" t="s">
        <v>2519</v>
      </c>
      <c r="W165" s="110" t="s">
        <v>2520</v>
      </c>
      <c r="Z165" s="112"/>
      <c r="AA165" s="112"/>
      <c r="AB165" s="112"/>
      <c r="AC165" s="112"/>
    </row>
    <row r="166" spans="1:29" ht="32" x14ac:dyDescent="0.2">
      <c r="A166" s="111" t="s">
        <v>1863</v>
      </c>
      <c r="B166" s="114" t="s">
        <v>1366</v>
      </c>
      <c r="C166" s="111" t="s">
        <v>1778</v>
      </c>
      <c r="D166" s="111" t="s">
        <v>1779</v>
      </c>
      <c r="E166" s="111" t="s">
        <v>155</v>
      </c>
      <c r="F166" s="111" t="s">
        <v>260</v>
      </c>
      <c r="G166" s="111" t="s">
        <v>1610</v>
      </c>
      <c r="H166" s="111" t="s">
        <v>1611</v>
      </c>
      <c r="I166" s="111" t="str">
        <f>_xlfn.XLOOKUP($A166,tbl_Analysis[Record_ID],tbl_Analysis[Record_Status],"")</f>
        <v>Planned</v>
      </c>
      <c r="J166" s="111" t="str">
        <f>_xlfn.XLOOKUP($A166,tbl_Analysis[Record_ID],tbl_Analysis[Currently_Available],"")</f>
        <v>No</v>
      </c>
      <c r="K166" s="111" t="str">
        <f>_xlfn.XLOOKUP($A166,tbl_Analysis[Record_ID],tbl_Analysis[Verified],"")</f>
        <v>Yes</v>
      </c>
      <c r="L166" s="111" t="str">
        <f>_xlfn.XLOOKUP($A166,tbl_Analysis[Record_ID],tbl_Analysis[Geographic_Scope_Type],"")</f>
        <v>National</v>
      </c>
      <c r="M166" s="111" t="str">
        <f>_xlfn.XLOOKUP($A166,tbl_Analysis[Record_ID],tbl_Analysis[Geographic_Scope_Detail],"")</f>
        <v>Ireland – delivery locations not stated</v>
      </c>
      <c r="N166" s="113" t="s">
        <v>2521</v>
      </c>
      <c r="O166" s="113" t="s">
        <v>2184</v>
      </c>
      <c r="P166" s="113" t="s">
        <v>2184</v>
      </c>
      <c r="Q166" s="113" t="s">
        <v>1022</v>
      </c>
      <c r="R166" s="113">
        <v>53.278500000000001</v>
      </c>
      <c r="S166" s="113">
        <v>-9.0602999999999998</v>
      </c>
      <c r="T166" s="110" t="s">
        <v>1614</v>
      </c>
      <c r="U166" s="110" t="s">
        <v>2160</v>
      </c>
      <c r="V166" s="110" t="s">
        <v>2522</v>
      </c>
      <c r="W166" s="110" t="s">
        <v>2523</v>
      </c>
      <c r="Z166" s="112"/>
      <c r="AA166" s="112"/>
      <c r="AB166" s="112"/>
      <c r="AC166" s="112"/>
    </row>
    <row r="167" spans="1:29" ht="48" x14ac:dyDescent="0.2">
      <c r="A167" s="111" t="s">
        <v>1864</v>
      </c>
      <c r="B167" s="114" t="s">
        <v>1375</v>
      </c>
      <c r="C167" s="111" t="s">
        <v>1778</v>
      </c>
      <c r="D167" s="111" t="s">
        <v>1779</v>
      </c>
      <c r="E167" s="111" t="s">
        <v>1376</v>
      </c>
      <c r="F167" s="111" t="s">
        <v>1670</v>
      </c>
      <c r="G167" s="111" t="s">
        <v>1610</v>
      </c>
      <c r="H167" s="111" t="s">
        <v>1611</v>
      </c>
      <c r="I167" s="111" t="str">
        <f>_xlfn.XLOOKUP($A167,tbl_Analysis[Record_ID],tbl_Analysis[Record_Status],"")</f>
        <v>Planned</v>
      </c>
      <c r="J167" s="111" t="str">
        <f>_xlfn.XLOOKUP($A167,tbl_Analysis[Record_ID],tbl_Analysis[Currently_Available],"")</f>
        <v>No</v>
      </c>
      <c r="K167" s="111" t="str">
        <f>_xlfn.XLOOKUP($A167,tbl_Analysis[Record_ID],tbl_Analysis[Verified],"")</f>
        <v>Yes</v>
      </c>
      <c r="L167" s="115" t="str">
        <f>_xlfn.XLOOKUP($A167,tbl_Analysis[Record_ID],tbl_Analysis[Geographic_Scope_Type],"")</f>
        <v>Regional</v>
      </c>
      <c r="M167" s="115" t="str">
        <f>_xlfn.XLOOKUP($A167,tbl_Analysis[Record_ID],tbl_Analysis[Geographic_Scope_Detail],"")</f>
        <v>Ireland – national, including Midlands and Gaeltacht delivery strands</v>
      </c>
      <c r="N167" s="113" t="s">
        <v>2524</v>
      </c>
      <c r="O167" s="113" t="s">
        <v>71</v>
      </c>
      <c r="P167" s="113" t="s">
        <v>71</v>
      </c>
      <c r="Q167" s="113" t="s">
        <v>1022</v>
      </c>
      <c r="R167" s="113">
        <v>53.337499999999999</v>
      </c>
      <c r="S167" s="113">
        <v>-6.2794999999999996</v>
      </c>
      <c r="T167" s="110" t="s">
        <v>1614</v>
      </c>
      <c r="U167" s="110" t="s">
        <v>2160</v>
      </c>
      <c r="V167" s="110" t="s">
        <v>2525</v>
      </c>
      <c r="W167" s="110" t="s">
        <v>2526</v>
      </c>
      <c r="Z167" s="112"/>
      <c r="AA167" s="112"/>
      <c r="AB167" s="112"/>
      <c r="AC167" s="112"/>
    </row>
    <row r="168" spans="1:29" ht="32" x14ac:dyDescent="0.2">
      <c r="A168" s="111" t="s">
        <v>1865</v>
      </c>
      <c r="B168" s="114" t="s">
        <v>1386</v>
      </c>
      <c r="C168" s="111" t="s">
        <v>1778</v>
      </c>
      <c r="D168" s="111" t="s">
        <v>1779</v>
      </c>
      <c r="E168" s="111" t="s">
        <v>1387</v>
      </c>
      <c r="F168" s="111" t="s">
        <v>1621</v>
      </c>
      <c r="G168" s="111" t="s">
        <v>1610</v>
      </c>
      <c r="H168" s="111" t="s">
        <v>1611</v>
      </c>
      <c r="I168" s="115" t="str">
        <f>_xlfn.XLOOKUP($A168,tbl_Analysis[Record_ID],tbl_Analysis[Record_Status],"")</f>
        <v>Planned</v>
      </c>
      <c r="J168" s="115" t="str">
        <f>_xlfn.XLOOKUP($A168,tbl_Analysis[Record_ID],tbl_Analysis[Currently_Available],"")</f>
        <v>No</v>
      </c>
      <c r="K168" s="115" t="str">
        <f>_xlfn.XLOOKUP($A168,tbl_Analysis[Record_ID],tbl_Analysis[Verified],"")</f>
        <v>Yes</v>
      </c>
      <c r="L168" s="111" t="str">
        <f>_xlfn.XLOOKUP($A168,tbl_Analysis[Record_ID],tbl_Analysis[Geographic_Scope_Type],"")</f>
        <v>International</v>
      </c>
      <c r="M168" s="111" t="str">
        <f>_xlfn.XLOOKUP($A168,tbl_Analysis[Record_ID],tbl_Analysis[Geographic_Scope_Detail],"")</f>
        <v>Island of Ireland; national and international activity</v>
      </c>
      <c r="N168" s="113" t="s">
        <v>2527</v>
      </c>
      <c r="O168" s="113" t="s">
        <v>71</v>
      </c>
      <c r="P168" s="113" t="s">
        <v>71</v>
      </c>
      <c r="Q168" s="113" t="s">
        <v>1022</v>
      </c>
      <c r="R168" s="113">
        <v>53.336500000000001</v>
      </c>
      <c r="S168" s="113">
        <v>-6.2645</v>
      </c>
      <c r="T168" s="110" t="s">
        <v>1614</v>
      </c>
      <c r="U168" s="110" t="s">
        <v>2160</v>
      </c>
      <c r="V168" s="110" t="s">
        <v>2528</v>
      </c>
      <c r="W168" s="110" t="s">
        <v>2529</v>
      </c>
      <c r="Z168" s="6"/>
      <c r="AA168" s="6"/>
      <c r="AB168" s="6"/>
      <c r="AC168" s="6"/>
    </row>
    <row r="169" spans="1:29" ht="32" x14ac:dyDescent="0.2">
      <c r="A169" s="111" t="s">
        <v>1866</v>
      </c>
      <c r="B169" s="114" t="s">
        <v>1405</v>
      </c>
      <c r="C169" s="111" t="s">
        <v>1867</v>
      </c>
      <c r="D169" s="111" t="s">
        <v>1868</v>
      </c>
      <c r="E169" s="111" t="s">
        <v>1406</v>
      </c>
      <c r="F169" s="111" t="s">
        <v>1634</v>
      </c>
      <c r="G169" s="111" t="s">
        <v>1692</v>
      </c>
      <c r="H169" s="111" t="s">
        <v>1611</v>
      </c>
      <c r="I169" s="111" t="str">
        <f>_xlfn.XLOOKUP($A169,tbl_Analysis[Record_ID],tbl_Analysis[Record_Status],"")</f>
        <v>Active</v>
      </c>
      <c r="J169" s="111" t="str">
        <f>_xlfn.XLOOKUP($A169,tbl_Analysis[Record_ID],tbl_Analysis[Currently_Available],"")</f>
        <v>Yes</v>
      </c>
      <c r="K169" s="111" t="str">
        <f>_xlfn.XLOOKUP($A169,tbl_Analysis[Record_ID],tbl_Analysis[Verified],"")</f>
        <v>Yes</v>
      </c>
      <c r="L169" s="115" t="str">
        <f>_xlfn.XLOOKUP($A169,tbl_Analysis[Record_ID],tbl_Analysis[Geographic_Scope_Type],"")</f>
        <v>Regional</v>
      </c>
      <c r="M169" s="115" t="str">
        <f>_xlfn.XLOOKUP($A169,tbl_Analysis[Record_ID],tbl_Analysis[Geographic_Scope_Detail],"")</f>
        <v>Falcarragh, Co. Donegal; Northwest Donegal</v>
      </c>
      <c r="N169" s="113" t="s">
        <v>2530</v>
      </c>
      <c r="O169" s="113" t="s">
        <v>2531</v>
      </c>
      <c r="P169" s="113" t="s">
        <v>2532</v>
      </c>
      <c r="Q169" s="113" t="s">
        <v>1022</v>
      </c>
      <c r="R169" s="113">
        <v>55.136899999999997</v>
      </c>
      <c r="S169" s="113">
        <v>-8.1036999999999999</v>
      </c>
      <c r="T169" s="110" t="s">
        <v>1614</v>
      </c>
      <c r="U169" s="110" t="s">
        <v>2533</v>
      </c>
      <c r="V169" s="110" t="s">
        <v>2534</v>
      </c>
      <c r="W169" s="110" t="s">
        <v>2535</v>
      </c>
      <c r="AC169" s="112"/>
    </row>
    <row r="170" spans="1:29" ht="48" x14ac:dyDescent="0.2">
      <c r="A170" s="111" t="s">
        <v>1870</v>
      </c>
      <c r="B170" s="114" t="s">
        <v>1414</v>
      </c>
      <c r="C170" s="111" t="s">
        <v>1867</v>
      </c>
      <c r="D170" s="111" t="s">
        <v>1868</v>
      </c>
      <c r="E170" s="111" t="s">
        <v>1415</v>
      </c>
      <c r="F170" s="111" t="s">
        <v>1676</v>
      </c>
      <c r="G170" s="111" t="s">
        <v>1692</v>
      </c>
      <c r="H170" s="111" t="s">
        <v>1611</v>
      </c>
      <c r="I170" s="111" t="str">
        <f>_xlfn.XLOOKUP($A170,tbl_Analysis[Record_ID],tbl_Analysis[Record_Status],"")</f>
        <v>Active</v>
      </c>
      <c r="J170" s="111" t="str">
        <f>_xlfn.XLOOKUP($A170,tbl_Analysis[Record_ID],tbl_Analysis[Currently_Available],"")</f>
        <v>Yes</v>
      </c>
      <c r="K170" s="111" t="str">
        <f>_xlfn.XLOOKUP($A170,tbl_Analysis[Record_ID],tbl_Analysis[Verified],"")</f>
        <v>Yes</v>
      </c>
      <c r="L170" s="111" t="str">
        <f>_xlfn.XLOOKUP($A170,tbl_Analysis[Record_ID],tbl_Analysis[Geographic_Scope_Type],"")</f>
        <v>National</v>
      </c>
      <c r="M170" s="111" t="str">
        <f>_xlfn.XLOOKUP($A170,tbl_Analysis[Record_ID],tbl_Analysis[Geographic_Scope_Detail],"")</f>
        <v>National – Ireland</v>
      </c>
      <c r="N170" s="113" t="s">
        <v>2536</v>
      </c>
      <c r="O170" s="113" t="s">
        <v>2537</v>
      </c>
      <c r="P170" s="113" t="s">
        <v>71</v>
      </c>
      <c r="Q170" s="113" t="s">
        <v>1022</v>
      </c>
      <c r="R170" s="113">
        <v>53.282499999999999</v>
      </c>
      <c r="S170" s="113">
        <v>-6.4720000000000004</v>
      </c>
      <c r="T170" s="110" t="s">
        <v>1614</v>
      </c>
      <c r="U170" s="110" t="s">
        <v>2533</v>
      </c>
      <c r="V170" s="110" t="s">
        <v>2538</v>
      </c>
      <c r="W170" s="110" t="s">
        <v>2539</v>
      </c>
      <c r="AC170" s="112"/>
    </row>
    <row r="171" spans="1:29" ht="48" x14ac:dyDescent="0.2">
      <c r="A171" s="111" t="s">
        <v>1872</v>
      </c>
      <c r="B171" s="114" t="s">
        <v>1424</v>
      </c>
      <c r="C171" s="111" t="s">
        <v>1867</v>
      </c>
      <c r="D171" s="111" t="s">
        <v>1868</v>
      </c>
      <c r="E171" s="111" t="s">
        <v>1310</v>
      </c>
      <c r="F171" s="111" t="s">
        <v>1629</v>
      </c>
      <c r="G171" s="111" t="s">
        <v>1692</v>
      </c>
      <c r="H171" s="111" t="s">
        <v>1611</v>
      </c>
      <c r="I171" s="115" t="str">
        <f>_xlfn.XLOOKUP($A171,tbl_Analysis[Record_ID],tbl_Analysis[Record_Status],"")</f>
        <v>Active</v>
      </c>
      <c r="J171" s="115" t="str">
        <f>_xlfn.XLOOKUP($A171,tbl_Analysis[Record_ID],tbl_Analysis[Currently_Available],"")</f>
        <v>Yes</v>
      </c>
      <c r="K171" s="115" t="str">
        <f>_xlfn.XLOOKUP($A171,tbl_Analysis[Record_ID],tbl_Analysis[Verified],"")</f>
        <v>Yes</v>
      </c>
      <c r="L171" s="115" t="str">
        <f>_xlfn.XLOOKUP($A171,tbl_Analysis[Record_ID],tbl_Analysis[Geographic_Scope_Type],"")</f>
        <v>National</v>
      </c>
      <c r="M171" s="115" t="str">
        <f>_xlfn.XLOOKUP($A171,tbl_Analysis[Record_ID],tbl_Analysis[Geographic_Scope_Detail],"")</f>
        <v>Johnstown Castle, Co. Wexford; National</v>
      </c>
      <c r="N171" s="113" t="s">
        <v>2540</v>
      </c>
      <c r="O171" s="113" t="s">
        <v>2541</v>
      </c>
      <c r="P171" s="113" t="s">
        <v>2542</v>
      </c>
      <c r="Q171" s="113" t="s">
        <v>1022</v>
      </c>
      <c r="R171" s="113">
        <v>52.293199999999999</v>
      </c>
      <c r="S171" s="111">
        <v>-6.5011000000000001</v>
      </c>
      <c r="T171" s="110" t="s">
        <v>1614</v>
      </c>
      <c r="U171" s="110" t="s">
        <v>2441</v>
      </c>
      <c r="V171" s="110" t="s">
        <v>2543</v>
      </c>
      <c r="W171" s="110" t="s">
        <v>2544</v>
      </c>
      <c r="AC171" s="112"/>
    </row>
    <row r="172" spans="1:29" ht="32" x14ac:dyDescent="0.2">
      <c r="A172" s="111" t="s">
        <v>1874</v>
      </c>
      <c r="B172" s="114" t="s">
        <v>1433</v>
      </c>
      <c r="C172" s="111" t="s">
        <v>1867</v>
      </c>
      <c r="D172" s="111" t="s">
        <v>1868</v>
      </c>
      <c r="E172" s="111" t="s">
        <v>262</v>
      </c>
      <c r="F172" s="111" t="s">
        <v>260</v>
      </c>
      <c r="G172" s="111" t="s">
        <v>1692</v>
      </c>
      <c r="H172" s="111" t="s">
        <v>1611</v>
      </c>
      <c r="I172" s="111" t="str">
        <f>_xlfn.XLOOKUP($A172,tbl_Analysis[Record_ID],tbl_Analysis[Record_Status],"")</f>
        <v>Transitioning</v>
      </c>
      <c r="J172" s="111" t="str">
        <f>_xlfn.XLOOKUP($A172,tbl_Analysis[Record_ID],tbl_Analysis[Currently_Available],"")</f>
        <v>Yes</v>
      </c>
      <c r="K172" s="111" t="str">
        <f>_xlfn.XLOOKUP($A172,tbl_Analysis[Record_ID],tbl_Analysis[Verified],"")</f>
        <v>No</v>
      </c>
      <c r="L172" s="111" t="str">
        <f>_xlfn.XLOOKUP($A172,tbl_Analysis[Record_ID],tbl_Analysis[Geographic_Scope_Type],"")</f>
        <v>National</v>
      </c>
      <c r="M172" s="111" t="str">
        <f>_xlfn.XLOOKUP($A172,tbl_Analysis[Record_ID],tbl_Analysis[Geographic_Scope_Detail],"")</f>
        <v>UCD, Dublin; national industry collaboration</v>
      </c>
      <c r="N172" s="113" t="s">
        <v>2545</v>
      </c>
      <c r="O172" s="113" t="s">
        <v>71</v>
      </c>
      <c r="P172" s="113" t="s">
        <v>71</v>
      </c>
      <c r="Q172" s="113" t="s">
        <v>1022</v>
      </c>
      <c r="R172" s="113">
        <v>53.308199999999999</v>
      </c>
      <c r="S172" s="111">
        <v>-6.2237999999999998</v>
      </c>
      <c r="T172" s="110" t="s">
        <v>1614</v>
      </c>
      <c r="U172" s="110" t="s">
        <v>2533</v>
      </c>
      <c r="V172" s="110" t="s">
        <v>2546</v>
      </c>
      <c r="W172" s="110" t="s">
        <v>2547</v>
      </c>
      <c r="AC172" s="112"/>
    </row>
    <row r="173" spans="1:29" ht="32" x14ac:dyDescent="0.2">
      <c r="A173" s="111" t="s">
        <v>1876</v>
      </c>
      <c r="B173" s="114" t="s">
        <v>1442</v>
      </c>
      <c r="C173" s="111" t="s">
        <v>1867</v>
      </c>
      <c r="D173" s="111" t="s">
        <v>1868</v>
      </c>
      <c r="E173" s="111" t="s">
        <v>1443</v>
      </c>
      <c r="F173" s="111" t="s">
        <v>1670</v>
      </c>
      <c r="G173" s="111" t="s">
        <v>1692</v>
      </c>
      <c r="H173" s="111" t="s">
        <v>1611</v>
      </c>
      <c r="I173" s="111" t="str">
        <f>_xlfn.XLOOKUP($A173,tbl_Analysis[Record_ID],tbl_Analysis[Record_Status],"")</f>
        <v>Active</v>
      </c>
      <c r="J173" s="111" t="str">
        <f>_xlfn.XLOOKUP($A173,tbl_Analysis[Record_ID],tbl_Analysis[Currently_Available],"")</f>
        <v>Yes</v>
      </c>
      <c r="K173" s="111" t="str">
        <f>_xlfn.XLOOKUP($A173,tbl_Analysis[Record_ID],tbl_Analysis[Verified],"")</f>
        <v>Yes</v>
      </c>
      <c r="L173" s="115" t="str">
        <f>_xlfn.XLOOKUP($A173,tbl_Analysis[Record_ID],tbl_Analysis[Geographic_Scope_Type],"")</f>
        <v>National</v>
      </c>
      <c r="M173" s="115" t="str">
        <f>_xlfn.XLOOKUP($A173,tbl_Analysis[Record_ID],tbl_Analysis[Geographic_Scope_Detail],"")</f>
        <v>Ireland; projects in Cork and Kerry</v>
      </c>
      <c r="N173" s="113" t="s">
        <v>2548</v>
      </c>
      <c r="O173" s="113" t="s">
        <v>2289</v>
      </c>
      <c r="P173" s="113" t="s">
        <v>2290</v>
      </c>
      <c r="Q173" s="113" t="s">
        <v>1022</v>
      </c>
      <c r="R173" s="113">
        <v>52.6815</v>
      </c>
      <c r="S173" s="113">
        <v>-7.8026</v>
      </c>
      <c r="T173" s="110" t="s">
        <v>1614</v>
      </c>
      <c r="U173" s="110" t="s">
        <v>2533</v>
      </c>
      <c r="V173" s="110" t="s">
        <v>2549</v>
      </c>
      <c r="W173" s="110" t="s">
        <v>2550</v>
      </c>
      <c r="AC173" s="112"/>
    </row>
    <row r="174" spans="1:29" ht="32" x14ac:dyDescent="0.2">
      <c r="A174" s="111" t="s">
        <v>1878</v>
      </c>
      <c r="B174" s="114" t="s">
        <v>1451</v>
      </c>
      <c r="C174" s="111" t="s">
        <v>1867</v>
      </c>
      <c r="D174" s="111" t="s">
        <v>1868</v>
      </c>
      <c r="E174" s="111" t="s">
        <v>1452</v>
      </c>
      <c r="F174" s="111" t="s">
        <v>1670</v>
      </c>
      <c r="G174" s="111" t="s">
        <v>1692</v>
      </c>
      <c r="H174" s="111" t="s">
        <v>1611</v>
      </c>
      <c r="I174" s="115" t="str">
        <f>_xlfn.XLOOKUP($A174,tbl_Analysis[Record_ID],tbl_Analysis[Record_Status],"")</f>
        <v>Active</v>
      </c>
      <c r="J174" s="115" t="str">
        <f>_xlfn.XLOOKUP($A174,tbl_Analysis[Record_ID],tbl_Analysis[Currently_Available],"")</f>
        <v>Yes</v>
      </c>
      <c r="K174" s="115" t="str">
        <f>_xlfn.XLOOKUP($A174,tbl_Analysis[Record_ID],tbl_Analysis[Verified],"")</f>
        <v>Yes</v>
      </c>
      <c r="L174" s="111" t="str">
        <f>_xlfn.XLOOKUP($A174,tbl_Analysis[Record_ID],tbl_Analysis[Geographic_Scope_Type],"")</f>
        <v>National</v>
      </c>
      <c r="M174" s="111" t="str">
        <f>_xlfn.XLOOKUP($A174,tbl_Analysis[Record_ID],tbl_Analysis[Geographic_Scope_Detail],"")</f>
        <v>Monaghan, Ireland; regional/national reach</v>
      </c>
      <c r="N174" s="113" t="s">
        <v>2551</v>
      </c>
      <c r="O174" s="113" t="s">
        <v>2294</v>
      </c>
      <c r="P174" s="113" t="s">
        <v>2294</v>
      </c>
      <c r="Q174" s="113" t="s">
        <v>1022</v>
      </c>
      <c r="R174" s="113">
        <v>54.262599999999999</v>
      </c>
      <c r="S174" s="113">
        <v>-6.9480000000000004</v>
      </c>
      <c r="T174" s="110" t="s">
        <v>1614</v>
      </c>
      <c r="U174" s="110" t="s">
        <v>2533</v>
      </c>
      <c r="V174" s="110" t="s">
        <v>2552</v>
      </c>
      <c r="W174" s="110" t="s">
        <v>2553</v>
      </c>
      <c r="AC174" s="112"/>
    </row>
    <row r="175" spans="1:29" ht="32" x14ac:dyDescent="0.2">
      <c r="A175" s="111" t="s">
        <v>1880</v>
      </c>
      <c r="B175" s="114" t="s">
        <v>1460</v>
      </c>
      <c r="C175" s="111" t="s">
        <v>1867</v>
      </c>
      <c r="D175" s="111" t="s">
        <v>1868</v>
      </c>
      <c r="E175" s="111" t="s">
        <v>1461</v>
      </c>
      <c r="F175" s="111" t="s">
        <v>1621</v>
      </c>
      <c r="G175" s="111" t="s">
        <v>1692</v>
      </c>
      <c r="H175" s="111" t="s">
        <v>1611</v>
      </c>
      <c r="I175" s="111" t="str">
        <f>_xlfn.XLOOKUP($A175,tbl_Analysis[Record_ID],tbl_Analysis[Record_Status],"")</f>
        <v>Active</v>
      </c>
      <c r="J175" s="111" t="str">
        <f>_xlfn.XLOOKUP($A175,tbl_Analysis[Record_ID],tbl_Analysis[Currently_Available],"")</f>
        <v>Yes</v>
      </c>
      <c r="K175" s="111" t="str">
        <f>_xlfn.XLOOKUP($A175,tbl_Analysis[Record_ID],tbl_Analysis[Verified],"")</f>
        <v>Yes</v>
      </c>
      <c r="L175" s="115" t="str">
        <f>_xlfn.XLOOKUP($A175,tbl_Analysis[Record_ID],tbl_Analysis[Geographic_Scope_Type],"")</f>
        <v>All-island</v>
      </c>
      <c r="M175" s="115" t="str">
        <f>_xlfn.XLOOKUP($A175,tbl_Analysis[Record_ID],tbl_Analysis[Geographic_Scope_Detail],"")</f>
        <v>Moate, Co. Westmeath; national / all-island rural reach</v>
      </c>
      <c r="N175" s="113" t="s">
        <v>2554</v>
      </c>
      <c r="O175" s="113" t="s">
        <v>2555</v>
      </c>
      <c r="P175" s="113" t="s">
        <v>2425</v>
      </c>
      <c r="Q175" s="113" t="s">
        <v>1022</v>
      </c>
      <c r="R175" s="113">
        <v>53.395800000000001</v>
      </c>
      <c r="S175" s="113">
        <v>-7.7179000000000002</v>
      </c>
      <c r="T175" s="110" t="s">
        <v>1614</v>
      </c>
      <c r="U175" s="110" t="s">
        <v>2533</v>
      </c>
      <c r="V175" s="110" t="s">
        <v>2556</v>
      </c>
      <c r="W175" s="110" t="s">
        <v>2557</v>
      </c>
      <c r="AC175" s="112"/>
    </row>
    <row r="176" spans="1:29" ht="32" x14ac:dyDescent="0.2">
      <c r="A176" s="111" t="s">
        <v>1882</v>
      </c>
      <c r="B176" s="114" t="s">
        <v>1469</v>
      </c>
      <c r="C176" s="111" t="s">
        <v>1867</v>
      </c>
      <c r="D176" s="111" t="s">
        <v>1868</v>
      </c>
      <c r="E176" s="111" t="s">
        <v>1089</v>
      </c>
      <c r="F176" s="111" t="s">
        <v>260</v>
      </c>
      <c r="G176" s="111" t="s">
        <v>1692</v>
      </c>
      <c r="H176" s="111" t="s">
        <v>1611</v>
      </c>
      <c r="I176" s="111" t="str">
        <f>_xlfn.XLOOKUP($A176,tbl_Analysis[Record_ID],tbl_Analysis[Record_Status],"")</f>
        <v>Active</v>
      </c>
      <c r="J176" s="111" t="str">
        <f>_xlfn.XLOOKUP($A176,tbl_Analysis[Record_ID],tbl_Analysis[Currently_Available],"")</f>
        <v>Yes</v>
      </c>
      <c r="K176" s="111" t="str">
        <f>_xlfn.XLOOKUP($A176,tbl_Analysis[Record_ID],tbl_Analysis[Verified],"")</f>
        <v>Yes</v>
      </c>
      <c r="L176" s="111" t="str">
        <f>_xlfn.XLOOKUP($A176,tbl_Analysis[Record_ID],tbl_Analysis[Geographic_Scope_Type],"")</f>
        <v>National</v>
      </c>
      <c r="M176" s="111" t="str">
        <f>_xlfn.XLOOKUP($A176,tbl_Analysis[Record_ID],tbl_Analysis[Geographic_Scope_Detail],"")</f>
        <v>MTU Kerry Campus, Tralee, Co. Kerry; national industry reach</v>
      </c>
      <c r="N176" s="113" t="s">
        <v>2558</v>
      </c>
      <c r="O176" s="113" t="s">
        <v>2188</v>
      </c>
      <c r="P176" s="113" t="s">
        <v>2189</v>
      </c>
      <c r="Q176" s="113" t="s">
        <v>1022</v>
      </c>
      <c r="R176" s="113">
        <v>52.2879</v>
      </c>
      <c r="S176" s="111">
        <v>-9.6702999999999992</v>
      </c>
      <c r="T176" s="110" t="s">
        <v>1614</v>
      </c>
      <c r="U176" s="110" t="s">
        <v>2559</v>
      </c>
      <c r="V176" s="110" t="s">
        <v>2560</v>
      </c>
      <c r="W176" s="110" t="s">
        <v>2561</v>
      </c>
      <c r="AC176" s="112"/>
    </row>
    <row r="177" spans="1:31" ht="64" x14ac:dyDescent="0.2">
      <c r="A177" s="111" t="s">
        <v>1884</v>
      </c>
      <c r="B177" s="114" t="s">
        <v>1041</v>
      </c>
      <c r="C177" s="111" t="s">
        <v>1867</v>
      </c>
      <c r="D177" s="111" t="s">
        <v>1868</v>
      </c>
      <c r="E177" s="111" t="s">
        <v>1477</v>
      </c>
      <c r="F177" s="111" t="s">
        <v>260</v>
      </c>
      <c r="G177" s="111" t="s">
        <v>1692</v>
      </c>
      <c r="H177" s="111" t="s">
        <v>1611</v>
      </c>
      <c r="I177" s="115" t="str">
        <f>_xlfn.XLOOKUP($A177,tbl_Analysis[Record_ID],tbl_Analysis[Record_Status],"")</f>
        <v>Active</v>
      </c>
      <c r="J177" s="115" t="str">
        <f>_xlfn.XLOOKUP($A177,tbl_Analysis[Record_ID],tbl_Analysis[Currently_Available],"")</f>
        <v>Yes</v>
      </c>
      <c r="K177" s="115" t="str">
        <f>_xlfn.XLOOKUP($A177,tbl_Analysis[Record_ID],tbl_Analysis[Verified],"")</f>
        <v>Yes</v>
      </c>
      <c r="L177" s="115" t="str">
        <f>_xlfn.XLOOKUP($A177,tbl_Analysis[Record_ID],tbl_Analysis[Geographic_Scope_Type],"")</f>
        <v>National</v>
      </c>
      <c r="M177" s="115" t="str">
        <f>_xlfn.XLOOKUP($A177,tbl_Analysis[Record_ID],tbl_Analysis[Geographic_Scope_Detail],"")</f>
        <v>Limerick and Tralee; national</v>
      </c>
      <c r="N177" s="113" t="s">
        <v>2562</v>
      </c>
      <c r="O177" s="113" t="s">
        <v>2563</v>
      </c>
      <c r="P177" s="113" t="s">
        <v>2564</v>
      </c>
      <c r="Q177" s="113" t="s">
        <v>1022</v>
      </c>
      <c r="R177" s="113"/>
      <c r="S177" s="113"/>
      <c r="T177" s="110" t="s">
        <v>2226</v>
      </c>
      <c r="U177" s="110" t="s">
        <v>2565</v>
      </c>
      <c r="V177" s="110" t="s">
        <v>2566</v>
      </c>
      <c r="W177" s="110" t="s">
        <v>2567</v>
      </c>
      <c r="AC177" s="112"/>
    </row>
    <row r="178" spans="1:31" ht="32" x14ac:dyDescent="0.2">
      <c r="A178" s="111" t="s">
        <v>1886</v>
      </c>
      <c r="B178" s="114" t="s">
        <v>1485</v>
      </c>
      <c r="C178" s="111" t="s">
        <v>1867</v>
      </c>
      <c r="D178" s="111" t="s">
        <v>1868</v>
      </c>
      <c r="E178" s="111" t="s">
        <v>389</v>
      </c>
      <c r="F178" s="111" t="s">
        <v>260</v>
      </c>
      <c r="G178" s="111" t="s">
        <v>1692</v>
      </c>
      <c r="H178" s="111" t="s">
        <v>1611</v>
      </c>
      <c r="I178" s="111" t="str">
        <f>_xlfn.XLOOKUP($A178,tbl_Analysis[Record_ID],tbl_Analysis[Record_Status],"")</f>
        <v>Active</v>
      </c>
      <c r="J178" s="111" t="str">
        <f>_xlfn.XLOOKUP($A178,tbl_Analysis[Record_ID],tbl_Analysis[Currently_Available],"")</f>
        <v>Yes</v>
      </c>
      <c r="K178" s="111" t="str">
        <f>_xlfn.XLOOKUP($A178,tbl_Analysis[Record_ID],tbl_Analysis[Verified],"")</f>
        <v>Yes</v>
      </c>
      <c r="L178" s="111" t="str">
        <f>_xlfn.XLOOKUP($A178,tbl_Analysis[Record_ID],tbl_Analysis[Geographic_Scope_Type],"")</f>
        <v>European</v>
      </c>
      <c r="M178" s="111" t="str">
        <f>_xlfn.XLOOKUP($A178,tbl_Analysis[Record_ID],tbl_Analysis[Geographic_Scope_Detail],"")</f>
        <v>TUS Moylish Campus, Limerick; national/EU</v>
      </c>
      <c r="N178" s="113" t="s">
        <v>2568</v>
      </c>
      <c r="O178" s="113" t="s">
        <v>26</v>
      </c>
      <c r="P178" s="113" t="s">
        <v>26</v>
      </c>
      <c r="Q178" s="113" t="s">
        <v>1022</v>
      </c>
      <c r="R178" s="113">
        <v>52.674599999999998</v>
      </c>
      <c r="S178" s="111">
        <v>-8.6471999999999998</v>
      </c>
      <c r="T178" s="110" t="s">
        <v>1614</v>
      </c>
      <c r="U178" s="110" t="s">
        <v>2559</v>
      </c>
      <c r="V178" s="110" t="s">
        <v>2569</v>
      </c>
      <c r="W178" s="110" t="s">
        <v>2570</v>
      </c>
      <c r="AC178" s="112"/>
    </row>
    <row r="179" spans="1:31" ht="48" x14ac:dyDescent="0.2">
      <c r="A179" s="111" t="s">
        <v>1888</v>
      </c>
      <c r="B179" s="114" t="s">
        <v>1493</v>
      </c>
      <c r="C179" s="111" t="s">
        <v>1867</v>
      </c>
      <c r="D179" s="111" t="s">
        <v>1868</v>
      </c>
      <c r="E179" s="111" t="s">
        <v>251</v>
      </c>
      <c r="F179" s="111" t="s">
        <v>260</v>
      </c>
      <c r="G179" s="111" t="s">
        <v>1692</v>
      </c>
      <c r="H179" s="111" t="s">
        <v>1611</v>
      </c>
      <c r="I179" s="111" t="str">
        <f>_xlfn.XLOOKUP($A179,tbl_Analysis[Record_ID],tbl_Analysis[Record_Status],"")</f>
        <v>Active</v>
      </c>
      <c r="J179" s="111" t="str">
        <f>_xlfn.XLOOKUP($A179,tbl_Analysis[Record_ID],tbl_Analysis[Currently_Available],"")</f>
        <v>Yes</v>
      </c>
      <c r="K179" s="111" t="str">
        <f>_xlfn.XLOOKUP($A179,tbl_Analysis[Record_ID],tbl_Analysis[Verified],"")</f>
        <v>Yes</v>
      </c>
      <c r="L179" s="115" t="str">
        <f>_xlfn.XLOOKUP($A179,tbl_Analysis[Record_ID],tbl_Analysis[Geographic_Scope_Type],"")</f>
        <v>International</v>
      </c>
      <c r="M179" s="115" t="str">
        <f>_xlfn.XLOOKUP($A179,tbl_Analysis[Record_ID],tbl_Analysis[Geographic_Scope_Detail],"")</f>
        <v>Cork; national and international collaboration</v>
      </c>
      <c r="N179" s="113" t="s">
        <v>2571</v>
      </c>
      <c r="O179" s="113" t="s">
        <v>253</v>
      </c>
      <c r="P179" s="113" t="s">
        <v>253</v>
      </c>
      <c r="Q179" s="113" t="s">
        <v>1022</v>
      </c>
      <c r="R179" s="113">
        <v>51.893999999999998</v>
      </c>
      <c r="S179" s="113">
        <v>-8.4944000000000006</v>
      </c>
      <c r="T179" s="110" t="s">
        <v>1614</v>
      </c>
      <c r="U179" s="110" t="s">
        <v>2559</v>
      </c>
      <c r="V179" s="110" t="s">
        <v>2572</v>
      </c>
      <c r="W179" s="110" t="s">
        <v>2573</v>
      </c>
      <c r="AC179" s="112"/>
    </row>
    <row r="180" spans="1:31" ht="48" x14ac:dyDescent="0.2">
      <c r="A180" s="111" t="s">
        <v>1890</v>
      </c>
      <c r="B180" s="114" t="s">
        <v>1501</v>
      </c>
      <c r="C180" s="111" t="s">
        <v>1867</v>
      </c>
      <c r="D180" s="111" t="s">
        <v>1868</v>
      </c>
      <c r="E180" s="111" t="s">
        <v>1502</v>
      </c>
      <c r="F180" s="111" t="s">
        <v>260</v>
      </c>
      <c r="G180" s="111" t="s">
        <v>1692</v>
      </c>
      <c r="H180" s="111" t="s">
        <v>1611</v>
      </c>
      <c r="I180" s="115" t="str">
        <f>_xlfn.XLOOKUP($A180,tbl_Analysis[Record_ID],tbl_Analysis[Record_Status],"")</f>
        <v>Active</v>
      </c>
      <c r="J180" s="115" t="str">
        <f>_xlfn.XLOOKUP($A180,tbl_Analysis[Record_ID],tbl_Analysis[Currently_Available],"")</f>
        <v>Yes</v>
      </c>
      <c r="K180" s="115" t="str">
        <f>_xlfn.XLOOKUP($A180,tbl_Analysis[Record_ID],tbl_Analysis[Verified],"")</f>
        <v>Yes</v>
      </c>
      <c r="L180" s="111" t="str">
        <f>_xlfn.XLOOKUP($A180,tbl_Analysis[Record_ID],tbl_Analysis[Geographic_Scope_Type],"")</f>
        <v>International</v>
      </c>
      <c r="M180" s="111" t="str">
        <f>_xlfn.XLOOKUP($A180,tbl_Analysis[Record_ID],tbl_Analysis[Geographic_Scope_Detail],"")</f>
        <v>Galway; Ireland; international</v>
      </c>
      <c r="N180" s="113" t="s">
        <v>2574</v>
      </c>
      <c r="O180" s="113" t="s">
        <v>2184</v>
      </c>
      <c r="P180" s="113" t="s">
        <v>2184</v>
      </c>
      <c r="Q180" s="113" t="s">
        <v>1022</v>
      </c>
      <c r="R180" s="113">
        <v>53.278500000000001</v>
      </c>
      <c r="S180" s="113">
        <v>-9.0602999999999998</v>
      </c>
      <c r="T180" s="110" t="s">
        <v>1614</v>
      </c>
      <c r="U180" s="110" t="s">
        <v>2559</v>
      </c>
      <c r="V180" s="110" t="s">
        <v>2575</v>
      </c>
      <c r="W180" s="110" t="s">
        <v>2576</v>
      </c>
      <c r="X180" s="6"/>
      <c r="Y180" s="6"/>
      <c r="AC180" s="112"/>
      <c r="AD180" s="6"/>
      <c r="AE180" s="6"/>
    </row>
    <row r="181" spans="1:31" ht="48" x14ac:dyDescent="0.2">
      <c r="A181" s="111" t="s">
        <v>1892</v>
      </c>
      <c r="B181" s="114" t="s">
        <v>1510</v>
      </c>
      <c r="C181" s="111" t="s">
        <v>1867</v>
      </c>
      <c r="D181" s="111" t="s">
        <v>1868</v>
      </c>
      <c r="E181" s="111" t="s">
        <v>1511</v>
      </c>
      <c r="F181" s="111" t="s">
        <v>260</v>
      </c>
      <c r="G181" s="111" t="s">
        <v>1692</v>
      </c>
      <c r="H181" s="111" t="s">
        <v>1611</v>
      </c>
      <c r="I181" s="111" t="str">
        <f>_xlfn.XLOOKUP($A181,tbl_Analysis[Record_ID],tbl_Analysis[Record_Status],"")</f>
        <v>Active</v>
      </c>
      <c r="J181" s="111" t="str">
        <f>_xlfn.XLOOKUP($A181,tbl_Analysis[Record_ID],tbl_Analysis[Currently_Available],"")</f>
        <v>Yes</v>
      </c>
      <c r="K181" s="111" t="str">
        <f>_xlfn.XLOOKUP($A181,tbl_Analysis[Record_ID],tbl_Analysis[Verified],"")</f>
        <v>Yes</v>
      </c>
      <c r="L181" s="115" t="str">
        <f>_xlfn.XLOOKUP($A181,tbl_Analysis[Record_ID],tbl_Analysis[Geographic_Scope_Type],"")</f>
        <v>International</v>
      </c>
      <c r="M181" s="115" t="str">
        <f>_xlfn.XLOOKUP($A181,tbl_Analysis[Record_ID],tbl_Analysis[Geographic_Scope_Detail],"")</f>
        <v>MTU Kerry Campus; Ireland; national and international collaboration</v>
      </c>
      <c r="N181" s="113" t="s">
        <v>2577</v>
      </c>
      <c r="O181" s="113" t="s">
        <v>2188</v>
      </c>
      <c r="P181" s="113" t="s">
        <v>2189</v>
      </c>
      <c r="Q181" s="113" t="s">
        <v>1022</v>
      </c>
      <c r="R181" s="113">
        <v>52.2879</v>
      </c>
      <c r="S181" s="111">
        <v>-9.6702999999999992</v>
      </c>
      <c r="T181" s="110" t="s">
        <v>1614</v>
      </c>
      <c r="U181" s="110" t="s">
        <v>2559</v>
      </c>
      <c r="V181" s="110" t="s">
        <v>2578</v>
      </c>
      <c r="W181" s="110" t="s">
        <v>2579</v>
      </c>
      <c r="AC181" s="112"/>
    </row>
    <row r="182" spans="1:31" ht="96" x14ac:dyDescent="0.2">
      <c r="A182" s="111" t="s">
        <v>1894</v>
      </c>
      <c r="B182" s="114" t="s">
        <v>1519</v>
      </c>
      <c r="C182" s="111" t="s">
        <v>1867</v>
      </c>
      <c r="D182" s="111" t="s">
        <v>1868</v>
      </c>
      <c r="E182" s="111" t="s">
        <v>1520</v>
      </c>
      <c r="F182" s="111" t="s">
        <v>1629</v>
      </c>
      <c r="G182" s="111" t="s">
        <v>1692</v>
      </c>
      <c r="H182" s="111" t="s">
        <v>1611</v>
      </c>
      <c r="I182" s="111" t="str">
        <f>_xlfn.XLOOKUP($A182,tbl_Analysis[Record_ID],tbl_Analysis[Record_Status],"")</f>
        <v>Active</v>
      </c>
      <c r="J182" s="111" t="str">
        <f>_xlfn.XLOOKUP($A182,tbl_Analysis[Record_ID],tbl_Analysis[Currently_Available],"")</f>
        <v>Yes</v>
      </c>
      <c r="K182" s="111" t="str">
        <f>_xlfn.XLOOKUP($A182,tbl_Analysis[Record_ID],tbl_Analysis[Verified],"")</f>
        <v>Yes</v>
      </c>
      <c r="L182" s="111" t="str">
        <f>_xlfn.XLOOKUP($A182,tbl_Analysis[Record_ID],tbl_Analysis[Geographic_Scope_Type],"")</f>
        <v>National</v>
      </c>
      <c r="M182" s="111" t="str">
        <f>_xlfn.XLOOKUP($A182,tbl_Analysis[Record_ID],tbl_Analysis[Geographic_Scope_Detail],"")</f>
        <v>National – Ireland</v>
      </c>
      <c r="N182" s="113" t="s">
        <v>2580</v>
      </c>
      <c r="O182" s="113" t="s">
        <v>2224</v>
      </c>
      <c r="P182" s="113" t="s">
        <v>2225</v>
      </c>
      <c r="Q182" s="113" t="s">
        <v>1022</v>
      </c>
      <c r="R182" s="111"/>
      <c r="S182" s="111"/>
      <c r="T182" s="110" t="s">
        <v>2226</v>
      </c>
      <c r="U182" s="110" t="s">
        <v>2227</v>
      </c>
      <c r="V182" s="110" t="s">
        <v>2581</v>
      </c>
      <c r="W182" s="110" t="s">
        <v>2582</v>
      </c>
      <c r="X182" s="6"/>
      <c r="Y182" s="6"/>
      <c r="AC182" s="112"/>
      <c r="AD182" s="6"/>
      <c r="AE182" s="6"/>
    </row>
    <row r="183" spans="1:31" ht="32" x14ac:dyDescent="0.2">
      <c r="A183" s="111" t="s">
        <v>1896</v>
      </c>
      <c r="B183" s="114" t="s">
        <v>1528</v>
      </c>
      <c r="C183" s="111" t="s">
        <v>1867</v>
      </c>
      <c r="D183" s="111" t="s">
        <v>1868</v>
      </c>
      <c r="E183" s="111" t="s">
        <v>644</v>
      </c>
      <c r="F183" s="111" t="s">
        <v>1639</v>
      </c>
      <c r="G183" s="111" t="s">
        <v>1692</v>
      </c>
      <c r="H183" s="111" t="s">
        <v>1611</v>
      </c>
      <c r="I183" s="115" t="str">
        <f>_xlfn.XLOOKUP($A183,tbl_Analysis[Record_ID],tbl_Analysis[Record_Status],"")</f>
        <v>Active</v>
      </c>
      <c r="J183" s="115" t="str">
        <f>_xlfn.XLOOKUP($A183,tbl_Analysis[Record_ID],tbl_Analysis[Currently_Available],"")</f>
        <v>Yes</v>
      </c>
      <c r="K183" s="115" t="str">
        <f>_xlfn.XLOOKUP($A183,tbl_Analysis[Record_ID],tbl_Analysis[Verified],"")</f>
        <v>Yes</v>
      </c>
      <c r="L183" s="115" t="str">
        <f>_xlfn.XLOOKUP($A183,tbl_Analysis[Record_ID],tbl_Analysis[Geographic_Scope_Type],"")</f>
        <v>National</v>
      </c>
      <c r="M183" s="115" t="str">
        <f>_xlfn.XLOOKUP($A183,tbl_Analysis[Record_ID],tbl_Analysis[Geographic_Scope_Detail],"")</f>
        <v>Ireland – national professional network</v>
      </c>
      <c r="N183" s="113" t="s">
        <v>2355</v>
      </c>
      <c r="O183" s="113" t="s">
        <v>2188</v>
      </c>
      <c r="P183" s="113" t="s">
        <v>2189</v>
      </c>
      <c r="Q183" s="113" t="s">
        <v>1022</v>
      </c>
      <c r="R183" s="113">
        <v>52.2879</v>
      </c>
      <c r="S183" s="113">
        <v>-9.6702999999999992</v>
      </c>
      <c r="T183" s="110" t="s">
        <v>1614</v>
      </c>
      <c r="U183" s="110" t="s">
        <v>2583</v>
      </c>
      <c r="V183" s="110" t="s">
        <v>2584</v>
      </c>
      <c r="W183" s="110" t="s">
        <v>2585</v>
      </c>
      <c r="AC183" s="112"/>
    </row>
    <row r="184" spans="1:31" ht="112" x14ac:dyDescent="0.2">
      <c r="A184" s="111" t="s">
        <v>1898</v>
      </c>
      <c r="B184" s="114" t="s">
        <v>399</v>
      </c>
      <c r="C184" s="111" t="s">
        <v>1867</v>
      </c>
      <c r="D184" s="111" t="s">
        <v>1868</v>
      </c>
      <c r="E184" s="111" t="s">
        <v>1536</v>
      </c>
      <c r="F184" s="111" t="s">
        <v>1629</v>
      </c>
      <c r="G184" s="111" t="s">
        <v>1692</v>
      </c>
      <c r="H184" s="111" t="s">
        <v>1611</v>
      </c>
      <c r="I184" s="111" t="str">
        <f>_xlfn.XLOOKUP($A184,tbl_Analysis[Record_ID],tbl_Analysis[Record_Status],"")</f>
        <v>Active</v>
      </c>
      <c r="J184" s="111" t="str">
        <f>_xlfn.XLOOKUP($A184,tbl_Analysis[Record_ID],tbl_Analysis[Currently_Available],"")</f>
        <v>Yes</v>
      </c>
      <c r="K184" s="111" t="str">
        <f>_xlfn.XLOOKUP($A184,tbl_Analysis[Record_ID],tbl_Analysis[Verified],"")</f>
        <v>Yes</v>
      </c>
      <c r="L184" s="111" t="str">
        <f>_xlfn.XLOOKUP($A184,tbl_Analysis[Record_ID],tbl_Analysis[Geographic_Scope_Type],"")</f>
        <v>National</v>
      </c>
      <c r="M184" s="111" t="str">
        <f>_xlfn.XLOOKUP($A184,tbl_Analysis[Record_ID],tbl_Analysis[Geographic_Scope_Detail],"")</f>
        <v>Ireland – national; supports primary, post-primary and special schools and centres for education</v>
      </c>
      <c r="N184" s="113" t="s">
        <v>2370</v>
      </c>
      <c r="O184" s="113" t="s">
        <v>2294</v>
      </c>
      <c r="P184" s="113" t="s">
        <v>2294</v>
      </c>
      <c r="Q184" s="113" t="s">
        <v>1022</v>
      </c>
      <c r="R184" s="113">
        <v>54.262949999999996</v>
      </c>
      <c r="S184" s="113">
        <v>-6.9482600000000003</v>
      </c>
      <c r="T184" s="110" t="s">
        <v>1614</v>
      </c>
      <c r="U184" s="110" t="s">
        <v>2533</v>
      </c>
      <c r="V184" s="110" t="s">
        <v>2586</v>
      </c>
      <c r="W184" s="110" t="s">
        <v>2587</v>
      </c>
      <c r="X184" s="112"/>
      <c r="Y184" s="112"/>
      <c r="AC184" s="112"/>
      <c r="AD184" s="112"/>
      <c r="AE184" s="112"/>
    </row>
    <row r="185" spans="1:31" ht="64" x14ac:dyDescent="0.2">
      <c r="A185" s="111" t="s">
        <v>1900</v>
      </c>
      <c r="B185" s="114" t="s">
        <v>1544</v>
      </c>
      <c r="C185" s="111" t="s">
        <v>1867</v>
      </c>
      <c r="D185" s="111" t="s">
        <v>1868</v>
      </c>
      <c r="E185" s="111" t="s">
        <v>1545</v>
      </c>
      <c r="F185" s="111" t="s">
        <v>1629</v>
      </c>
      <c r="G185" s="111" t="s">
        <v>1692</v>
      </c>
      <c r="H185" s="111" t="s">
        <v>1611</v>
      </c>
      <c r="I185" s="111" t="str">
        <f>_xlfn.XLOOKUP($A185,tbl_Analysis[Record_ID],tbl_Analysis[Record_Status],"")</f>
        <v>Active</v>
      </c>
      <c r="J185" s="111" t="str">
        <f>_xlfn.XLOOKUP($A185,tbl_Analysis[Record_ID],tbl_Analysis[Currently_Available],"")</f>
        <v>Yes</v>
      </c>
      <c r="K185" s="111" t="str">
        <f>_xlfn.XLOOKUP($A185,tbl_Analysis[Record_ID],tbl_Analysis[Verified],"")</f>
        <v>Yes</v>
      </c>
      <c r="L185" s="115" t="str">
        <f>_xlfn.XLOOKUP($A185,tbl_Analysis[Record_ID],tbl_Analysis[Geographic_Scope_Type],"")</f>
        <v>National</v>
      </c>
      <c r="M185" s="115" t="str">
        <f>_xlfn.XLOOKUP($A185,tbl_Analysis[Record_ID],tbl_Analysis[Geographic_Scope_Detail],"")</f>
        <v>Ireland – national / online</v>
      </c>
      <c r="N185" s="113" t="s">
        <v>2588</v>
      </c>
      <c r="O185" s="113" t="s">
        <v>71</v>
      </c>
      <c r="P185" s="113" t="s">
        <v>71</v>
      </c>
      <c r="Q185" s="113" t="s">
        <v>1022</v>
      </c>
      <c r="R185" s="113">
        <v>53.375790000000002</v>
      </c>
      <c r="S185" s="113">
        <v>-6.2703800000000003</v>
      </c>
      <c r="T185" s="110" t="s">
        <v>1614</v>
      </c>
      <c r="U185" s="110" t="s">
        <v>2533</v>
      </c>
      <c r="V185" s="110" t="s">
        <v>2589</v>
      </c>
      <c r="W185" s="110" t="s">
        <v>2590</v>
      </c>
      <c r="X185" s="112"/>
      <c r="Y185" s="112"/>
      <c r="AC185" s="112"/>
      <c r="AD185" s="112"/>
      <c r="AE185" s="112"/>
    </row>
    <row r="186" spans="1:31" ht="64" x14ac:dyDescent="0.2">
      <c r="A186" s="111" t="s">
        <v>1902</v>
      </c>
      <c r="B186" s="114" t="s">
        <v>1552</v>
      </c>
      <c r="C186" s="111" t="s">
        <v>1867</v>
      </c>
      <c r="D186" s="111" t="s">
        <v>1868</v>
      </c>
      <c r="E186" s="111" t="s">
        <v>1553</v>
      </c>
      <c r="F186" s="111" t="s">
        <v>1629</v>
      </c>
      <c r="G186" s="111" t="s">
        <v>1692</v>
      </c>
      <c r="H186" s="111" t="s">
        <v>1611</v>
      </c>
      <c r="I186" s="115" t="str">
        <f>_xlfn.XLOOKUP($A186,tbl_Analysis[Record_ID],tbl_Analysis[Record_Status],"")</f>
        <v>Active</v>
      </c>
      <c r="J186" s="115" t="str">
        <f>_xlfn.XLOOKUP($A186,tbl_Analysis[Record_ID],tbl_Analysis[Currently_Available],"")</f>
        <v>Yes</v>
      </c>
      <c r="K186" s="115" t="str">
        <f>_xlfn.XLOOKUP($A186,tbl_Analysis[Record_ID],tbl_Analysis[Verified],"")</f>
        <v>Yes</v>
      </c>
      <c r="L186" s="111" t="str">
        <f>_xlfn.XLOOKUP($A186,tbl_Analysis[Record_ID],tbl_Analysis[Geographic_Scope_Type],"")</f>
        <v>National</v>
      </c>
      <c r="M186" s="111" t="str">
        <f>_xlfn.XLOOKUP($A186,tbl_Analysis[Record_ID],tbl_Analysis[Geographic_Scope_Detail],"")</f>
        <v>Ireland – national</v>
      </c>
      <c r="N186" s="113" t="s">
        <v>2591</v>
      </c>
      <c r="O186" s="113" t="s">
        <v>71</v>
      </c>
      <c r="P186" s="113" t="s">
        <v>71</v>
      </c>
      <c r="Q186" s="113" t="s">
        <v>1022</v>
      </c>
      <c r="R186" s="113">
        <v>53.333599999999997</v>
      </c>
      <c r="S186" s="113">
        <v>-6.2606000000000002</v>
      </c>
      <c r="T186" s="110" t="s">
        <v>1614</v>
      </c>
      <c r="U186" s="110" t="s">
        <v>2533</v>
      </c>
      <c r="V186" s="110" t="s">
        <v>2592</v>
      </c>
      <c r="W186" s="110" t="s">
        <v>2593</v>
      </c>
      <c r="X186" s="112"/>
      <c r="Y186" s="112"/>
      <c r="AC186" s="112"/>
      <c r="AD186" s="112"/>
      <c r="AE186" s="112"/>
    </row>
    <row r="187" spans="1:31" ht="32" x14ac:dyDescent="0.2">
      <c r="A187" s="111" t="s">
        <v>1904</v>
      </c>
      <c r="B187" s="114" t="s">
        <v>1561</v>
      </c>
      <c r="C187" s="111" t="s">
        <v>1867</v>
      </c>
      <c r="D187" s="111" t="s">
        <v>1868</v>
      </c>
      <c r="E187" s="111" t="s">
        <v>408</v>
      </c>
      <c r="F187" s="111" t="s">
        <v>1629</v>
      </c>
      <c r="G187" s="111" t="s">
        <v>1692</v>
      </c>
      <c r="H187" s="111" t="s">
        <v>1611</v>
      </c>
      <c r="I187" s="111" t="str">
        <f>_xlfn.XLOOKUP($A187,tbl_Analysis[Record_ID],tbl_Analysis[Record_Status],"")</f>
        <v>Active</v>
      </c>
      <c r="J187" s="111" t="str">
        <f>_xlfn.XLOOKUP($A187,tbl_Analysis[Record_ID],tbl_Analysis[Currently_Available],"")</f>
        <v>Yes</v>
      </c>
      <c r="K187" s="111" t="str">
        <f>_xlfn.XLOOKUP($A187,tbl_Analysis[Record_ID],tbl_Analysis[Verified],"")</f>
        <v>Yes</v>
      </c>
      <c r="L187" s="115" t="str">
        <f>_xlfn.XLOOKUP($A187,tbl_Analysis[Record_ID],tbl_Analysis[Geographic_Scope_Type],"")</f>
        <v>National</v>
      </c>
      <c r="M187" s="115" t="str">
        <f>_xlfn.XLOOKUP($A187,tbl_Analysis[Record_ID],tbl_Analysis[Geographic_Scope_Detail],"")</f>
        <v>Ireland – national; physical centres across Ireland</v>
      </c>
      <c r="N187" s="113" t="s">
        <v>1561</v>
      </c>
      <c r="O187" s="113" t="s">
        <v>2224</v>
      </c>
      <c r="P187" s="113" t="s">
        <v>2225</v>
      </c>
      <c r="Q187" s="113" t="s">
        <v>1022</v>
      </c>
      <c r="R187" s="111"/>
      <c r="S187" s="111"/>
      <c r="T187" s="110" t="s">
        <v>2226</v>
      </c>
      <c r="U187" s="110" t="s">
        <v>2227</v>
      </c>
      <c r="V187" s="110" t="s">
        <v>2594</v>
      </c>
      <c r="W187" s="110" t="s">
        <v>2595</v>
      </c>
      <c r="X187" s="112"/>
      <c r="Y187" s="112"/>
      <c r="AC187" s="112"/>
      <c r="AD187" s="112"/>
      <c r="AE187" s="112"/>
    </row>
    <row r="188" spans="1:31" x14ac:dyDescent="0.2">
      <c r="N188" s="20"/>
      <c r="O188" s="20"/>
      <c r="P188" s="20"/>
      <c r="Q188" s="20"/>
      <c r="R188" s="20"/>
      <c r="S188" s="20"/>
      <c r="U188" s="20"/>
      <c r="V188" s="20"/>
      <c r="W188" s="20"/>
    </row>
    <row r="189" spans="1:31" x14ac:dyDescent="0.2">
      <c r="N189" s="20"/>
      <c r="O189" s="20"/>
      <c r="P189" s="20"/>
      <c r="Q189" s="20"/>
      <c r="R189" s="20"/>
      <c r="S189" s="20"/>
      <c r="U189" s="20"/>
      <c r="V189" s="20"/>
      <c r="W189" s="20"/>
    </row>
    <row r="190" spans="1:31" x14ac:dyDescent="0.2">
      <c r="N190" s="20"/>
      <c r="O190" s="20"/>
      <c r="P190" s="20"/>
      <c r="Q190" s="20"/>
      <c r="R190" s="20"/>
      <c r="S190" s="20"/>
      <c r="U190" s="20"/>
      <c r="V190" s="20"/>
      <c r="W190" s="20"/>
    </row>
    <row r="191" spans="1:31" x14ac:dyDescent="0.2">
      <c r="N191" s="20"/>
      <c r="O191" s="20"/>
      <c r="P191" s="20"/>
      <c r="Q191" s="20"/>
      <c r="R191" s="20"/>
      <c r="S191" s="20"/>
      <c r="U191" s="20"/>
      <c r="V191" s="20"/>
      <c r="W191" s="20"/>
    </row>
    <row r="192" spans="1:31" x14ac:dyDescent="0.2">
      <c r="N192" s="20"/>
      <c r="O192" s="20"/>
      <c r="P192" s="20"/>
      <c r="Q192" s="20"/>
      <c r="R192" s="20"/>
      <c r="S192" s="20"/>
      <c r="U192" s="20"/>
      <c r="V192" s="20"/>
      <c r="W192" s="20"/>
    </row>
    <row r="193" spans="14:23" x14ac:dyDescent="0.2">
      <c r="N193" s="20"/>
      <c r="O193" s="20"/>
      <c r="P193" s="20"/>
      <c r="Q193" s="20"/>
      <c r="R193" s="20"/>
      <c r="S193" s="20"/>
      <c r="U193" s="20"/>
      <c r="V193" s="20"/>
      <c r="W193" s="20"/>
    </row>
    <row r="194" spans="14:23" x14ac:dyDescent="0.2">
      <c r="N194" s="20"/>
      <c r="O194" s="20"/>
      <c r="P194" s="20"/>
      <c r="Q194" s="20"/>
      <c r="R194" s="20"/>
      <c r="S194" s="20"/>
      <c r="U194" s="20"/>
      <c r="V194" s="20"/>
      <c r="W194" s="20"/>
    </row>
    <row r="195" spans="14:23" x14ac:dyDescent="0.2">
      <c r="N195" s="20"/>
      <c r="O195" s="20"/>
      <c r="P195" s="20"/>
      <c r="Q195" s="20"/>
      <c r="R195" s="20"/>
      <c r="S195" s="20"/>
      <c r="U195" s="20"/>
      <c r="V195" s="20"/>
      <c r="W195" s="20"/>
    </row>
    <row r="196" spans="14:23" x14ac:dyDescent="0.2">
      <c r="N196" s="20"/>
      <c r="O196" s="20"/>
      <c r="P196" s="20"/>
      <c r="Q196" s="20"/>
      <c r="R196" s="20"/>
      <c r="S196" s="20"/>
      <c r="U196" s="20"/>
      <c r="V196" s="20"/>
      <c r="W196" s="20"/>
    </row>
    <row r="197" spans="14:23" x14ac:dyDescent="0.2">
      <c r="N197" s="20"/>
      <c r="O197" s="20"/>
      <c r="P197" s="20"/>
      <c r="Q197" s="20"/>
      <c r="R197" s="20"/>
      <c r="S197" s="20"/>
      <c r="U197" s="20"/>
      <c r="V197" s="20"/>
      <c r="W197" s="20"/>
    </row>
    <row r="198" spans="14:23" x14ac:dyDescent="0.2">
      <c r="N198" s="20"/>
      <c r="O198" s="20"/>
      <c r="P198" s="20"/>
      <c r="Q198" s="20"/>
      <c r="R198" s="20"/>
      <c r="S198" s="20"/>
      <c r="U198" s="20"/>
      <c r="V198" s="20"/>
      <c r="W198" s="20"/>
    </row>
    <row r="199" spans="14:23" x14ac:dyDescent="0.2">
      <c r="N199" s="20"/>
      <c r="O199" s="20"/>
      <c r="P199" s="20"/>
      <c r="Q199" s="20"/>
      <c r="R199" s="20"/>
      <c r="S199" s="20"/>
      <c r="U199" s="20"/>
      <c r="V199" s="20"/>
      <c r="W199" s="20"/>
    </row>
    <row r="200" spans="14:23" x14ac:dyDescent="0.2">
      <c r="N200" s="20"/>
      <c r="O200" s="20"/>
      <c r="P200" s="20"/>
      <c r="Q200" s="20"/>
      <c r="R200" s="20"/>
      <c r="S200" s="20"/>
      <c r="U200" s="20"/>
      <c r="V200" s="20"/>
      <c r="W200" s="20"/>
    </row>
    <row r="201" spans="14:23" x14ac:dyDescent="0.2">
      <c r="N201" s="20"/>
      <c r="O201" s="20"/>
      <c r="P201" s="20"/>
      <c r="Q201" s="20"/>
      <c r="R201" s="20"/>
      <c r="S201" s="20"/>
      <c r="U201" s="20"/>
      <c r="V201" s="20"/>
      <c r="W201" s="20"/>
    </row>
    <row r="202" spans="14:23" x14ac:dyDescent="0.2">
      <c r="N202" s="20"/>
      <c r="O202" s="20"/>
      <c r="P202" s="20"/>
      <c r="Q202" s="20"/>
      <c r="R202" s="20"/>
      <c r="S202" s="20"/>
      <c r="U202" s="20"/>
      <c r="V202" s="20"/>
      <c r="W202" s="20"/>
    </row>
    <row r="203" spans="14:23" x14ac:dyDescent="0.2">
      <c r="N203" s="20"/>
      <c r="O203" s="20"/>
      <c r="P203" s="20"/>
      <c r="Q203" s="20"/>
      <c r="R203" s="20"/>
      <c r="S203" s="20"/>
      <c r="U203" s="20"/>
      <c r="V203" s="20"/>
      <c r="W203" s="20"/>
    </row>
    <row r="204" spans="14:23" x14ac:dyDescent="0.2">
      <c r="N204" s="20"/>
      <c r="O204" s="20"/>
      <c r="P204" s="20"/>
      <c r="Q204" s="20"/>
      <c r="R204" s="20"/>
      <c r="S204" s="20"/>
      <c r="U204" s="20"/>
      <c r="V204" s="20"/>
      <c r="W204" s="20"/>
    </row>
    <row r="205" spans="14:23" x14ac:dyDescent="0.2">
      <c r="N205" s="20"/>
      <c r="O205" s="20"/>
      <c r="P205" s="20"/>
      <c r="Q205" s="20"/>
      <c r="R205" s="20"/>
      <c r="S205" s="20"/>
      <c r="U205" s="20"/>
      <c r="V205" s="20"/>
      <c r="W205" s="20"/>
    </row>
    <row r="206" spans="14:23" x14ac:dyDescent="0.2">
      <c r="N206" s="20"/>
      <c r="O206" s="20"/>
      <c r="P206" s="20"/>
      <c r="Q206" s="20"/>
      <c r="R206" s="20"/>
      <c r="S206" s="20"/>
      <c r="U206" s="20"/>
      <c r="V206" s="20"/>
      <c r="W206" s="20"/>
    </row>
    <row r="207" spans="14:23" x14ac:dyDescent="0.2">
      <c r="N207" s="20"/>
      <c r="O207" s="20"/>
      <c r="P207" s="20"/>
      <c r="Q207" s="20"/>
      <c r="R207" s="20"/>
      <c r="S207" s="20"/>
      <c r="U207" s="20"/>
      <c r="V207" s="20"/>
      <c r="W207" s="20"/>
    </row>
  </sheetData>
  <conditionalFormatting sqref="G2:G187">
    <cfRule type="expression" dxfId="8" priority="7">
      <formula>$G2="Exclude"</formula>
    </cfRule>
    <cfRule type="expression" dxfId="7" priority="8">
      <formula>$G2="Contextual"</formula>
    </cfRule>
    <cfRule type="expression" dxfId="6" priority="9">
      <formula>$G2="Core"</formula>
    </cfRule>
  </conditionalFormatting>
  <conditionalFormatting sqref="H2:H187">
    <cfRule type="expression" dxfId="5" priority="4">
      <formula>$H2="Component resource"</formula>
    </cfRule>
    <cfRule type="expression" dxfId="4" priority="5">
      <formula>$H2="Parent collection"</formula>
    </cfRule>
    <cfRule type="expression" dxfId="3" priority="6">
      <formula>$H2="Standalone"</formula>
    </cfRule>
  </conditionalFormatting>
  <conditionalFormatting sqref="J2:K187">
    <cfRule type="expression" dxfId="2" priority="1">
      <formula>J2="Not applicable"</formula>
    </cfRule>
    <cfRule type="expression" dxfId="1" priority="2">
      <formula>J2="No"</formula>
    </cfRule>
    <cfRule type="expression" dxfId="0" priority="3">
      <formula>J2="Yes"</formula>
    </cfRule>
  </conditionalFormatting>
  <dataValidations count="6">
    <dataValidation type="list" allowBlank="1" showInputMessage="1" showErrorMessage="1" sqref="C2:C187" xr:uid="{163C0960-9EBB-7448-930B-C66886A1D3EE}">
      <formula1>"Course/Programme,Resource/Toolkit,Project/Initiative,Organisation/Network"</formula1>
    </dataValidation>
    <dataValidation type="list" allowBlank="1" showInputMessage="1" showErrorMessage="1" sqref="F2:F187" xr:uid="{A8AD0923-CF7A-4C43-9499-264161DF253B}">
      <formula1>"Higher Education,Government/Public Agency,NGO/Non-profit,School/Teacher Network,Research Centre,Industry/Company,Community/Social Enterprise,Multi-partner Consortium,Other"</formula1>
    </dataValidation>
    <dataValidation type="list" allowBlank="1" showInputMessage="1" showErrorMessage="1" sqref="H2:H187" xr:uid="{F1FF381E-76DE-FA4C-9F99-DF45F6BB2215}">
      <formula1>"Standalone,Parent collection,Component resource"</formula1>
    </dataValidation>
    <dataValidation type="list" allowBlank="1" showInputMessage="1" showErrorMessage="1" sqref="G2:G187" xr:uid="{97220FC3-217D-AC42-A959-53503D86638E}">
      <formula1>"Core,Contextual,Exclude"</formula1>
    </dataValidation>
    <dataValidation type="list" allowBlank="1" showInputMessage="1" showErrorMessage="1" sqref="I2:I187" xr:uid="{E2E39698-8CD0-F749-BC05-ABD01D5FE937}">
      <formula1>"Active,Seasonal,Planned,Completed,Historical,Transitioning,Unknown"</formula1>
    </dataValidation>
    <dataValidation type="list" allowBlank="1" showInputMessage="1" showErrorMessage="1" sqref="L2:L187" xr:uid="{8A1D255B-36B5-9A4C-91F6-F54BEBDAB094}">
      <formula1>"Local,County,Regional,National,All-island,European,International,Online,Unknown"</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BF52D-9C42-CC41-9EC1-C55453987C54}">
  <dimension ref="A1:B28"/>
  <sheetViews>
    <sheetView workbookViewId="0">
      <selection activeCell="L32" sqref="L32"/>
    </sheetView>
  </sheetViews>
  <sheetFormatPr baseColWidth="10" defaultColWidth="11.5" defaultRowHeight="15" x14ac:dyDescent="0.2"/>
  <sheetData>
    <row r="1" spans="1:2" x14ac:dyDescent="0.2">
      <c r="A1" s="5" t="s">
        <v>1613</v>
      </c>
      <c r="B1" s="5" t="s">
        <v>2596</v>
      </c>
    </row>
    <row r="2" spans="1:2" x14ac:dyDescent="0.2">
      <c r="A2" s="25" t="s">
        <v>95</v>
      </c>
      <c r="B2" s="25">
        <v>1</v>
      </c>
    </row>
    <row r="3" spans="1:2" x14ac:dyDescent="0.2">
      <c r="A3" s="25" t="s">
        <v>2597</v>
      </c>
      <c r="B3" s="25">
        <v>0</v>
      </c>
    </row>
    <row r="4" spans="1:2" x14ac:dyDescent="0.2">
      <c r="A4" s="25" t="s">
        <v>2420</v>
      </c>
      <c r="B4" s="25">
        <v>1</v>
      </c>
    </row>
    <row r="5" spans="1:2" x14ac:dyDescent="0.2">
      <c r="A5" s="25" t="s">
        <v>253</v>
      </c>
      <c r="B5" s="25">
        <v>12</v>
      </c>
    </row>
    <row r="6" spans="1:2" x14ac:dyDescent="0.2">
      <c r="A6" s="25" t="s">
        <v>2532</v>
      </c>
      <c r="B6" s="25">
        <v>1</v>
      </c>
    </row>
    <row r="7" spans="1:2" x14ac:dyDescent="0.2">
      <c r="A7" s="25" t="s">
        <v>71</v>
      </c>
      <c r="B7" s="5">
        <v>70</v>
      </c>
    </row>
    <row r="8" spans="1:2" x14ac:dyDescent="0.2">
      <c r="A8" s="25" t="s">
        <v>2184</v>
      </c>
      <c r="B8" s="25">
        <v>8</v>
      </c>
    </row>
    <row r="9" spans="1:2" x14ac:dyDescent="0.2">
      <c r="A9" s="25" t="s">
        <v>2189</v>
      </c>
      <c r="B9" s="5">
        <v>18</v>
      </c>
    </row>
    <row r="10" spans="1:2" x14ac:dyDescent="0.2">
      <c r="A10" s="25" t="s">
        <v>2164</v>
      </c>
      <c r="B10" s="25">
        <v>4</v>
      </c>
    </row>
    <row r="11" spans="1:2" x14ac:dyDescent="0.2">
      <c r="A11" s="25" t="s">
        <v>2598</v>
      </c>
      <c r="B11" s="25">
        <v>0</v>
      </c>
    </row>
    <row r="12" spans="1:2" x14ac:dyDescent="0.2">
      <c r="A12" s="25" t="s">
        <v>2599</v>
      </c>
      <c r="B12" s="25">
        <v>0</v>
      </c>
    </row>
    <row r="13" spans="1:2" x14ac:dyDescent="0.2">
      <c r="A13" s="25" t="s">
        <v>2600</v>
      </c>
      <c r="B13" s="25">
        <v>0</v>
      </c>
    </row>
    <row r="14" spans="1:2" x14ac:dyDescent="0.2">
      <c r="A14" s="25" t="s">
        <v>26</v>
      </c>
      <c r="B14" s="25">
        <v>4</v>
      </c>
    </row>
    <row r="15" spans="1:2" x14ac:dyDescent="0.2">
      <c r="A15" s="25" t="s">
        <v>2601</v>
      </c>
      <c r="B15" s="25">
        <v>0</v>
      </c>
    </row>
    <row r="16" spans="1:2" x14ac:dyDescent="0.2">
      <c r="A16" s="25" t="s">
        <v>2500</v>
      </c>
      <c r="B16" s="25">
        <v>1</v>
      </c>
    </row>
    <row r="17" spans="1:2" x14ac:dyDescent="0.2">
      <c r="A17" s="25" t="s">
        <v>2280</v>
      </c>
      <c r="B17" s="25">
        <v>2</v>
      </c>
    </row>
    <row r="18" spans="1:2" x14ac:dyDescent="0.2">
      <c r="A18" s="25" t="s">
        <v>2602</v>
      </c>
      <c r="B18" s="25">
        <v>0</v>
      </c>
    </row>
    <row r="19" spans="1:2" x14ac:dyDescent="0.2">
      <c r="A19" s="25" t="s">
        <v>2294</v>
      </c>
      <c r="B19" s="25">
        <v>9</v>
      </c>
    </row>
    <row r="20" spans="1:2" x14ac:dyDescent="0.2">
      <c r="A20" s="25" t="s">
        <v>2473</v>
      </c>
      <c r="B20" s="25">
        <v>2</v>
      </c>
    </row>
    <row r="21" spans="1:2" x14ac:dyDescent="0.2">
      <c r="A21" s="25" t="s">
        <v>2603</v>
      </c>
      <c r="B21" s="25">
        <v>0</v>
      </c>
    </row>
    <row r="22" spans="1:2" x14ac:dyDescent="0.2">
      <c r="A22" s="25" t="s">
        <v>2604</v>
      </c>
      <c r="B22" s="25">
        <v>0</v>
      </c>
    </row>
    <row r="23" spans="1:2" x14ac:dyDescent="0.2">
      <c r="A23" s="25" t="s">
        <v>2290</v>
      </c>
      <c r="B23" s="25">
        <v>10</v>
      </c>
    </row>
    <row r="24" spans="1:2" x14ac:dyDescent="0.2">
      <c r="A24" s="25" t="s">
        <v>2255</v>
      </c>
      <c r="B24" s="25">
        <v>3</v>
      </c>
    </row>
    <row r="25" spans="1:2" x14ac:dyDescent="0.2">
      <c r="A25" s="25" t="s">
        <v>2425</v>
      </c>
      <c r="B25" s="25">
        <v>2</v>
      </c>
    </row>
    <row r="26" spans="1:2" x14ac:dyDescent="0.2">
      <c r="A26" s="25" t="s">
        <v>2542</v>
      </c>
      <c r="B26" s="25">
        <v>1</v>
      </c>
    </row>
    <row r="27" spans="1:2" x14ac:dyDescent="0.2">
      <c r="A27" s="25" t="s">
        <v>2269</v>
      </c>
      <c r="B27" s="25">
        <v>1</v>
      </c>
    </row>
    <row r="28" spans="1:2" x14ac:dyDescent="0.2">
      <c r="A28" s="5" t="s">
        <v>2605</v>
      </c>
      <c r="B28" s="5">
        <v>150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5F506A9-000E-5745-A021-1C0CEB85593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Courses &amp; Programmes</vt:lpstr>
      <vt:lpstr>Resources &amp; Toolkits</vt:lpstr>
      <vt:lpstr>Projects &amp; Initiatives</vt:lpstr>
      <vt:lpstr>Organisations &amp; Networks</vt:lpstr>
      <vt:lpstr>Analysis_Sheet</vt:lpstr>
      <vt:lpstr>Audience_Coverage</vt:lpstr>
      <vt:lpstr>Query</vt:lpstr>
      <vt:lpstr>Pivot_Tables</vt:lpstr>
      <vt:lpstr>Analysis_Summary</vt:lpstr>
      <vt:lpstr>Data_Dictionary</vt:lpstr>
      <vt:lpstr>Location2_OLD</vt:lpstr>
      <vt:lpstr>ArcGIS_Map_Input</vt:lpstr>
      <vt:lpstr>ArcGIS_County_Counts</vt:lpstr>
      <vt:lpstr>ModeDelivery_List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Sakshi Anand</cp:lastModifiedBy>
  <cp:revision/>
  <dcterms:created xsi:type="dcterms:W3CDTF">2026-07-30T17:17:03Z</dcterms:created>
  <dcterms:modified xsi:type="dcterms:W3CDTF">2026-09-10T19:57:24Z</dcterms:modified>
  <cp:category/>
  <cp:contentStatus/>
</cp:coreProperties>
</file>